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6_2024_TransporteEscolar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<sst xmlns="http://schemas.openxmlformats.org/spreadsheetml/2006/main" count="317" uniqueCount="188">
  <si>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</si>
  <si>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</si>
  <si>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</si>
  <si>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</si>
  <si>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</si>
  <si>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</si>
  <si>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</si>
  <si>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</si>
  <si>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</si>
  <si>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</si>
  <si>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</si>
  <si>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</si>
  <si>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</si>
  <si>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</si>
  <si>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</si>
  <si>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</si>
  <si>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</si>
  <si>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</si>
  <si>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</si>
  <si>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</si>
  <si>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</si>
  <si>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</si>
  <si>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</si>
  <si>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</si>
  <si>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</si>
  <si>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</si>
  <si>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</si>
  <si>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</si>
  <si>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</si>
  <si>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</si>
  <si>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</si>
  <si>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</si>
  <si>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</si>
  <si>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</si>
  <si>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</si>
  <si>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</si>
  <si>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</si>
  <si>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</si>
  <si>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</si>
  <si>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</si>
  <si>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</si>
  <si>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</si>
  <si>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</si>
  <si>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</si>
  <si>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</si>
  <si>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</si>
  <si>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</si>
  <si>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</si>
  <si>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</si>
  <si>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</si>
  <si>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</si>
  <si>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</si>
  <si>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</si>
  <si>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</si>
  <si>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</si>
  <si>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</si>
  <si>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</si>
  <si>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</si>
  <si>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</si>
  <si>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</si>
  <si>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</si>
  <si>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</si>
  <si>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</si>
  <si>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</si>
  <si>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</si>
  <si>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</si>
  <si>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</si>
  <si>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</si>
  <si>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</si>
  <si>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</si>
  <si>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</si>
  <si>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</si>
  <si>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</si>
  <si>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</si>
  <si>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</si>
  <si>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</si>
  <si>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</si>
  <si>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</si>
  <si>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</si>
  <si>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</si>
  <si>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</si>
  <si>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</si>
  <si>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</si>
  <si>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</si>
  <si>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</si>
  <si>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</si>
  <si>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</si>
  <si>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</si>
  <si>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</si>
  <si>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</si>
  <si>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</si>
  <si>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</si>
  <si>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</si>
  <si>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</si>
  <si>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</si>
  <si>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</si>
  <si>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</si>
  <si>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</si>
  <si>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</si>
  <si>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</si>
  <si>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</si>
  <si>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</si>
  <si>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</si>
  <si>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</si>
  <si>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</si>
  <si>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</si>
  <si>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</si>
  <si>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</si>
  <si>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</si>
  <si>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</si>
  <si>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</si>
  <si>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</si>
  <si>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</si>
  <si>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</si>
  <si>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</si>
  <si>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</si>
  <si>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</si>
  <si>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</si>
  <si>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</si>
  <si>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</si>
  <si>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</si>
  <si>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</si>
  <si>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</si>
  <si>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</si>
  <si>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</si>
  <si>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</si>
  <si>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</si>
  <si>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</si>
  <si>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</si>
  <si>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</si>
  <si>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</si>
  <si>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</si>
  <si>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</si>
  <si>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</si>
  <si>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</si>
  <si>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</si>
  <si>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</si>
  <si>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</si>
  <si>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</si>
  <si>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</si>
  <si>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</si>
  <si>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</si>
  <si>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</si>
  <si>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</si>
  <si>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</si>
  <si>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</si>
  <si>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</si>
  <si>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</si>
  <si>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</si>
  <si>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</si>
  <si>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</si>
  <si>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</si>
  <si>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</si>
  <si>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</si>
  <si>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</si>
  <si>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</si>
  <si>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</si>
  <si>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</si>
  <si>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</si>
  <si>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</si>
  <si>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</si>
  <si>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</si>
  <si>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</si>
  <si>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</si>
  <si>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</si>
  <si>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</si>
  <si>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</si>
  <si>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</si>
  <si>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</si>
  <si>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</si>
  <si>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</si>
  <si>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</si>
  <si>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</si>
  <si>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</si>
  <si>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</si>
  <si>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</si>
  <si>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</si>
  <si>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</si>
  <si>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</si>
  <si>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</si>
  <si>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</si>
  <si>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</si>
  <si>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</si>
  <si>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</si>
  <si>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</si>
  <si>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</si>
  <si>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</si>
  <si>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11 - Pereira Coruja - Ibicuí - Emílio Schenk - Antonina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</si>
</sst>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B3" sqref="B3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4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0.27524701760865589</v>
      </c>
      <c r="E9" s="70">
        <f>G66</f>
        <v>5522.1727000000001</v>
      </c>
      <c r="F9" s="13">
        <f>((E9*100)/($E$24))/100</f>
        <v>0.29892134027515643</v>
      </c>
      <c r="G9" s="70">
        <f>SUM(G10:G12)</f>
        <v>4499.1974</v>
      </c>
      <c r="H9" s="13">
        <f>((G9*100)/($G$24))/100</f>
        <v>0.25981878579576628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0.23020003010064133</v>
      </c>
      <c r="E10" s="71">
        <f>G49</f>
        <v>4618.4126999999999</v>
      </c>
      <c r="F10" s="92">
        <f t="shared" ref="F10:F22" si="0">((E10*100)/($E$24))/100</f>
        <v>0.24999980790673276</v>
      </c>
      <c r="G10" s="71">
        <f>G54</f>
        <v>3595.4373999999998</v>
      </c>
      <c r="H10" s="92">
        <f t="shared" ref="H10:H19" si="1">((G10*100)/($G$24))/100</f>
        <v>0.20762862720197311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2.2808601269880776E-3</v>
      </c>
      <c r="E11" s="72">
        <f>G60</f>
        <v>45.760000000000005</v>
      </c>
      <c r="F11" s="92">
        <f t="shared" si="0"/>
        <v>2.4770396135910706E-3</v>
      </c>
      <c r="G11" s="72">
        <f>G60</f>
        <v>45.760000000000005</v>
      </c>
      <c r="H11" s="92">
        <f t="shared" si="1"/>
        <v>2.6425396756350962E-3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4.2766127381026448E-2</v>
      </c>
      <c r="E12" s="72">
        <f>F63</f>
        <v>858</v>
      </c>
      <c r="F12" s="92">
        <f t="shared" si="0"/>
        <v>4.6444492754832561E-2</v>
      </c>
      <c r="G12" s="72">
        <f>F63</f>
        <v>858</v>
      </c>
      <c r="H12" s="92">
        <f t="shared" si="1"/>
        <v>4.9547618918158037E-2</v>
      </c>
    </row>
    <row r="13" spans="1:8" ht="12.6" customHeight="1">
      <c r="A13" s="103" t="s">
        <v>19</v>
      </c>
      <c r="B13" s="104"/>
      <c r="C13" s="73">
        <f>SUM(C14:C19)</f>
        <v>7938.6481666666668</v>
      </c>
      <c r="D13" s="13">
        <f t="shared" si="2"/>
        <v>0.39569375143218971</v>
      </c>
      <c r="E13" s="73">
        <f>SUM(E14:E19)</f>
        <v>7938.6481666666668</v>
      </c>
      <c r="F13" s="13">
        <f>((E13*100)/($E$24))/100</f>
        <v>0.42972784062927138</v>
      </c>
      <c r="G13" s="73">
        <f>SUM(G14:G19)</f>
        <v>7938.6481666666668</v>
      </c>
      <c r="H13" s="13">
        <f t="shared" si="1"/>
        <v>0.45843952690831463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0.23925106227147666</v>
      </c>
      <c r="E14" s="66">
        <f>G76</f>
        <v>4800</v>
      </c>
      <c r="F14" s="92">
        <f t="shared" si="0"/>
        <v>0.25982933009696541</v>
      </c>
      <c r="G14" s="66">
        <f>G76</f>
        <v>4800</v>
      </c>
      <c r="H14" s="92">
        <f t="shared" si="1"/>
        <v>0.2771894764652198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4.1669560012282184E-2</v>
      </c>
      <c r="E15" s="66">
        <f>G87</f>
        <v>836</v>
      </c>
      <c r="F15" s="92">
        <f t="shared" si="0"/>
        <v>4.5253608325221482E-2</v>
      </c>
      <c r="G15" s="66">
        <f>G87</f>
        <v>836</v>
      </c>
      <c r="H15" s="92">
        <f t="shared" si="1"/>
        <v>4.8277167151025785E-2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2.9102357990117053E-2</v>
      </c>
      <c r="E16" s="66">
        <f>G97</f>
        <v>583.86916666666673</v>
      </c>
      <c r="F16" s="92">
        <f t="shared" si="0"/>
        <v>3.1605486341515304E-2</v>
      </c>
      <c r="G16" s="66">
        <f>G97</f>
        <v>583.86916666666673</v>
      </c>
      <c r="H16" s="92">
        <f t="shared" si="1"/>
        <v>3.3717164298441148E-2</v>
      </c>
    </row>
    <row r="17" spans="1:8" ht="12.6" customHeight="1">
      <c r="A17" s="107" t="s">
        <v>23</v>
      </c>
      <c r="B17" s="108"/>
      <c r="C17" s="66">
        <f>G112</f>
        <v>872.17899999999997</v>
      </c>
      <c r="D17" s="92">
        <f t="shared" si="2"/>
        <v>4.3472865050182129E-2</v>
      </c>
      <c r="E17" s="66">
        <f>G112</f>
        <v>872.17899999999997</v>
      </c>
      <c r="F17" s="92">
        <f t="shared" si="0"/>
        <v>4.721201776971691E-2</v>
      </c>
      <c r="G17" s="66">
        <f>G112</f>
        <v>872.17899999999997</v>
      </c>
      <c r="H17" s="92">
        <f t="shared" si="1"/>
        <v>5.0366425082074777E-2</v>
      </c>
    </row>
    <row r="18" spans="1:8" ht="12.6" customHeight="1">
      <c r="A18" s="107" t="s">
        <v>24</v>
      </c>
      <c r="B18" s="108"/>
      <c r="C18" s="66">
        <f>H119</f>
        <v>669.5</v>
      </c>
      <c r="D18" s="92">
        <f t="shared" si="2"/>
        <v>3.3370538789740334E-2</v>
      </c>
      <c r="E18" s="66">
        <f>H119</f>
        <v>669.5</v>
      </c>
      <c r="F18" s="92">
        <f t="shared" si="0"/>
        <v>3.6240778437482989E-2</v>
      </c>
      <c r="G18" s="66">
        <f>H119</f>
        <v>669.5</v>
      </c>
      <c r="H18" s="92">
        <f t="shared" si="1"/>
        <v>3.8662157186138468E-2</v>
      </c>
    </row>
    <row r="19" spans="1:8" ht="12.6" customHeight="1">
      <c r="A19" s="107" t="s">
        <v>25</v>
      </c>
      <c r="B19" s="108"/>
      <c r="C19" s="66">
        <f>H127</f>
        <v>177.1</v>
      </c>
      <c r="D19" s="92">
        <f t="shared" si="2"/>
        <v>8.8273673183913576E-3</v>
      </c>
      <c r="E19" s="66">
        <f>H127</f>
        <v>177.1</v>
      </c>
      <c r="F19" s="92">
        <f t="shared" si="0"/>
        <v>9.5866196583692873E-3</v>
      </c>
      <c r="G19" s="66">
        <f>H127</f>
        <v>177.1</v>
      </c>
      <c r="H19" s="92">
        <f t="shared" si="1"/>
        <v>1.0227136725414672E-2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4.3325875178799088E-3</v>
      </c>
      <c r="E20" s="73">
        <f>H139</f>
        <v>86.923000000000002</v>
      </c>
      <c r="F20" s="13">
        <f t="shared" si="0"/>
        <v>4.7052385125038593E-3</v>
      </c>
      <c r="G20" s="73">
        <f>H139</f>
        <v>86.923000000000002</v>
      </c>
      <c r="H20" s="13">
        <f>((G20*100)/($G$24))/100</f>
        <v>5.0196126797471454E-3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0.3247266434412745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0.26664558058306836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4791.9061542160998</v>
      </c>
      <c r="H23" s="13">
        <f>((G23*100)/($G$24))/100</f>
        <v>0.27672207461617199</v>
      </c>
    </row>
    <row r="24" spans="1:8" ht="12.6" customHeight="1">
      <c r="A24" s="103" t="s">
        <v>30</v>
      </c>
      <c r="B24" s="104"/>
      <c r="C24" s="74">
        <f>SUM(C21,C20,C13,C9)</f>
        <v>20062.606846666666</v>
      </c>
      <c r="D24" s="13">
        <f>SUM(D9,D13,D20,D21)</f>
        <v>1</v>
      </c>
      <c r="E24" s="75">
        <f>SUM(E22,E20,E13,E9)</f>
        <v>18473.664994666666</v>
      </c>
      <c r="F24" s="13">
        <f>SUM(F9,F13,F20,F22)</f>
        <v>1</v>
      </c>
      <c r="G24" s="74">
        <f>SUM(G23,G20,G13,G9)</f>
        <v>17316.674720882766</v>
      </c>
      <c r="H24" s="13">
        <f>SUM(H9,H13,H20,H23)</f>
        <v>1</v>
      </c>
    </row>
    <row r="25" spans="1:8" ht="12.6" customHeight="1">
      <c r="A25" s="103" t="s">
        <v>31</v>
      </c>
      <c r="B25" s="104"/>
      <c r="C25" s="74">
        <f>C24/G37</f>
        <v>26.055333567099566</v>
      </c>
      <c r="D25" s="6"/>
      <c r="E25" s="76">
        <f>E24/G37</f>
        <v>23.991772720346319</v>
      </c>
      <c r="F25" s="6"/>
      <c r="G25" s="74">
        <f>G24/G37</f>
        <v>22.489187949198396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2829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2829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44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35</v>
      </c>
      <c r="G37" s="18">
        <f>F38*F37</f>
        <v>770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5.9979385714285716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4.6693992207792201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5.9428571428571435E-2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1.1142857142857143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7.1716528571428571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5.8431135064935065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6.2337662337662341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1.0857142857142856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0.75827164502164512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770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5.99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770</v>
      </c>
      <c r="E102" s="54">
        <v>1.08</v>
      </c>
      <c r="F102" s="33">
        <f>D102*E102</f>
        <v>831.6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770</v>
      </c>
      <c r="E104" s="54">
        <v>4.8000000000000001E-2</v>
      </c>
      <c r="F104" s="38">
        <f>D104*E104</f>
        <v>36.96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770</v>
      </c>
      <c r="E106" s="57">
        <v>2E-3</v>
      </c>
      <c r="F106" s="38">
        <f>D106*E106</f>
        <v>1.54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770</v>
      </c>
      <c r="E108" s="57">
        <v>6.9999999999999999E-4</v>
      </c>
      <c r="F108" s="38">
        <f>D108*E108</f>
        <v>0.53900000000000003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770</v>
      </c>
      <c r="E110" s="54">
        <v>2E-3</v>
      </c>
      <c r="F110" s="38">
        <f>D110*E110</f>
        <v>1.54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1.1327</v>
      </c>
      <c r="F111" s="18">
        <f>SUM(F102:F110)</f>
        <v>872.17899999999997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872.17899999999997</v>
      </c>
      <c r="H112" s="37">
        <f>G112/C99</f>
        <v>1.1327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770</v>
      </c>
      <c r="E115" s="20">
        <v>0.35</v>
      </c>
      <c r="F115" s="155">
        <f>D115*E115</f>
        <v>269.5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669.5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669.5</v>
      </c>
      <c r="I119" s="37">
        <f>H119/G37</f>
        <v>0.86948051948051952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770</v>
      </c>
      <c r="E126" s="79">
        <v>0.23</v>
      </c>
      <c r="F126" s="165">
        <f>D126*E126</f>
        <v>177.1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177.1</v>
      </c>
      <c r="I127" s="37">
        <f>H127/G37</f>
        <v>0.22999999999999998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7938.6481666666668</v>
      </c>
      <c r="I129" s="37">
        <f>H129/G37</f>
        <v>10.309932683982684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0.11288701298701299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0.11288701298701299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13547.743866666668</v>
      </c>
      <c r="I141" s="37">
        <f>H141/G37</f>
        <v>17.594472554112556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12524.768566666666</v>
      </c>
      <c r="I142" s="37">
        <f>H142/G37</f>
        <v>16.265933203463202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8.4608610129870137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8.4608610129870137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20062.606846666669</v>
      </c>
      <c r="I150" s="37">
        <f>H150/G37</f>
        <v>26.05533356709957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770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26.05533356709957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6.3973001662337659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6.3973001662337659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18473.664994666666</v>
      </c>
      <c r="I162" s="37">
        <f>H162/G37</f>
        <v>23.991772720346319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770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23.991772720346319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4.2029736402597404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4.2029736402597404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15761.058269666666</v>
      </c>
      <c r="I174" s="37">
        <f>H174/G37</f>
        <v>20.468906843722944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15761.058269666666</v>
      </c>
      <c r="F180" s="155">
        <f>E180*0.0987</f>
        <v>1555.6164512160999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1555.6164512160999</v>
      </c>
      <c r="I181" s="37">
        <f>H181/G37</f>
        <v>2.0202811054754544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17316.674720882766</v>
      </c>
      <c r="I183" s="37">
        <f>H183/G37</f>
        <v>22.489187949198396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770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22.489187949198396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2024-06-10T12:57:39Z</cp:lastPrinted>
  <dcterms:created xsi:type="dcterms:W3CDTF">2021-07-30T11:32:38Z</dcterms:created>
  <dcterms:modified xsi:type="dcterms:W3CDTF">2024-06-10T17:39:53Z</dcterms:modified>
</cp:coreProperties>
</file>