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4\PE006_2024_TransporteEscolar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I137" i="1" s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H66" i="1"/>
  <c r="I139" i="1"/>
  <c r="E19" i="1" l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<sst xmlns="http://schemas.openxmlformats.org/spreadsheetml/2006/main" count="317" uniqueCount="188">
  <si>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</si>
  <si>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</si>
  <si>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</si>
  <si>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</si>
  <si>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</si>
  <si>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</si>
  <si>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</si>
  <si>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</si>
  <si>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</si>
  <si>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</si>
  <si>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</si>
  <si>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</si>
  <si>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</si>
  <si>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</si>
  <si>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</si>
  <si>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</si>
  <si>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</si>
  <si>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</si>
  <si>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</si>
  <si>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</si>
  <si>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</si>
  <si>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</si>
  <si>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</si>
  <si>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</si>
  <si>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</si>
  <si>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</si>
  <si>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</si>
  <si>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</si>
  <si>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</si>
  <si>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</si>
  <si>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</si>
  <si>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</si>
  <si>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</si>
  <si>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</si>
  <si>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</si>
  <si>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</si>
  <si>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</si>
  <si>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</si>
  <si>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</si>
  <si>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</si>
  <si>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</si>
  <si>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</si>
  <si>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</si>
  <si>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</si>
  <si>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</si>
  <si>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</si>
  <si>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</si>
  <si>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</si>
  <si>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</si>
  <si>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</si>
  <si>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</si>
  <si>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</si>
  <si>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</si>
  <si>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</si>
  <si>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</si>
  <si>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</si>
  <si>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</si>
  <si>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</si>
  <si>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</si>
  <si>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</si>
  <si>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</si>
  <si>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</si>
  <si>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</si>
  <si>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</si>
  <si>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</si>
  <si>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</si>
  <si>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</si>
  <si>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</si>
  <si>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</si>
  <si>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</si>
  <si>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</si>
  <si>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</si>
  <si>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</si>
  <si>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</si>
  <si>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</si>
  <si>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</si>
  <si>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</si>
  <si>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</si>
  <si>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</si>
  <si>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</si>
  <si>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</si>
  <si>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</si>
  <si>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</si>
  <si>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</si>
  <si>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</si>
  <si>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</si>
  <si>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</si>
  <si>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</si>
  <si>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</si>
  <si>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</si>
  <si>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</si>
  <si>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</si>
  <si>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</si>
  <si>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</si>
  <si>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</si>
  <si>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</si>
  <si>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</si>
  <si>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</si>
  <si>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</si>
  <si>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</si>
  <si>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</si>
  <si>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</si>
  <si>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</si>
  <si>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</si>
  <si>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</si>
  <si>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</si>
  <si>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</si>
  <si>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</si>
  <si>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</si>
  <si>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</si>
  <si>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</si>
  <si>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</si>
  <si>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</si>
  <si>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</si>
  <si>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</si>
  <si>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</si>
  <si>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</si>
  <si>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</si>
  <si>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</si>
  <si>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</si>
  <si>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</si>
  <si>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</si>
  <si>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</si>
  <si>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</si>
  <si>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</si>
  <si>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</si>
  <si>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</si>
  <si>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</si>
  <si>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</si>
  <si>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</si>
  <si>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</si>
  <si>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</si>
  <si>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</si>
  <si>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</si>
  <si>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</si>
  <si>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</si>
  <si>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</si>
  <si>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</si>
  <si>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</si>
  <si>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</si>
  <si>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</si>
  <si>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</si>
  <si>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</si>
  <si>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</si>
  <si>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</si>
  <si>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</si>
  <si>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</si>
  <si>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</si>
  <si>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</si>
  <si>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</si>
  <si>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</si>
  <si>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</si>
  <si>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</si>
  <si>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</si>
  <si>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</si>
  <si>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</si>
  <si>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</si>
  <si>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</si>
  <si>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</si>
  <si>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</si>
  <si>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</si>
  <si>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</si>
  <si>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</si>
  <si>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</si>
  <si>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</si>
  <si>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</si>
  <si>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</si>
  <si>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</si>
  <si>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</si>
  <si>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</si>
  <si>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</si>
  <si>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</si>
  <si>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</si>
  <si>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</si>
  <si>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</si>
  <si>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</si>
  <si>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</si>
  <si>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</si>
  <si>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</si>
  <si>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</si>
  <si>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</si>
  <si>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</si>
  <si>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</si>
  <si>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</si>
  <si>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</si>
  <si>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</si>
  <si>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</si>
  <si>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10 - Aleixo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</si>
</sst>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A5" sqref="A5:H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5522.1727000000001</v>
      </c>
      <c r="D9" s="13">
        <f>((C9*100)/($C$24))/100</f>
        <v>0.22650301541597515</v>
      </c>
      <c r="E9" s="70">
        <f>G66</f>
        <v>5522.1727000000001</v>
      </c>
      <c r="F9" s="13">
        <f>((E9*100)/($E$24))/100</f>
        <v>0.24229421228882181</v>
      </c>
      <c r="G9" s="70">
        <f>SUM(G10:G12)</f>
        <v>4499.1974</v>
      </c>
      <c r="H9" s="13">
        <f>((G9*100)/($G$24))/100</f>
        <v>0.20394963027677737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0.1894334820396753</v>
      </c>
      <c r="E10" s="71">
        <f>G49</f>
        <v>4618.4126999999999</v>
      </c>
      <c r="F10" s="92">
        <f t="shared" ref="F10:F22" si="0">((E10*100)/($E$24))/100</f>
        <v>0.20264028815527457</v>
      </c>
      <c r="G10" s="71">
        <f>G54</f>
        <v>3595.4373999999998</v>
      </c>
      <c r="H10" s="92">
        <f t="shared" ref="H10:H19" si="1">((G10*100)/($G$24))/100</f>
        <v>0.16298198616786577</v>
      </c>
    </row>
    <row r="11" spans="1:8" ht="12.6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1.8769383987999914E-3</v>
      </c>
      <c r="E11" s="72">
        <f>G60</f>
        <v>45.760000000000005</v>
      </c>
      <c r="F11" s="92">
        <f t="shared" si="0"/>
        <v>2.0077936270150492E-3</v>
      </c>
      <c r="G11" s="72">
        <f>G60</f>
        <v>45.760000000000005</v>
      </c>
      <c r="H11" s="92">
        <f t="shared" si="1"/>
        <v>2.0743110941221061E-3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3.5192594977499832E-2</v>
      </c>
      <c r="E12" s="72">
        <f>F63</f>
        <v>858</v>
      </c>
      <c r="F12" s="92">
        <f t="shared" si="0"/>
        <v>3.764613050653217E-2</v>
      </c>
      <c r="G12" s="72">
        <f>F63</f>
        <v>858</v>
      </c>
      <c r="H12" s="92">
        <f t="shared" si="1"/>
        <v>3.8893333014789477E-2</v>
      </c>
    </row>
    <row r="13" spans="1:8" ht="12.6" customHeight="1">
      <c r="A13" s="103" t="s">
        <v>19</v>
      </c>
      <c r="B13" s="104"/>
      <c r="C13" s="73">
        <f>SUM(C14:C19)</f>
        <v>12256.170166666667</v>
      </c>
      <c r="D13" s="13">
        <f t="shared" si="2"/>
        <v>0.50271145996598665</v>
      </c>
      <c r="E13" s="73">
        <f>SUM(E14:E19)</f>
        <v>12256.170166666667</v>
      </c>
      <c r="F13" s="13">
        <f>((E13*100)/($E$24))/100</f>
        <v>0.53775918601934658</v>
      </c>
      <c r="G13" s="73">
        <f>SUM(G14:G19)</f>
        <v>12256.170166666667</v>
      </c>
      <c r="H13" s="13">
        <f t="shared" si="1"/>
        <v>0.55557495079031993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0.19688165022377524</v>
      </c>
      <c r="E14" s="66">
        <f>G76</f>
        <v>4800</v>
      </c>
      <c r="F14" s="92">
        <f t="shared" si="0"/>
        <v>0.21060772311346668</v>
      </c>
      <c r="G14" s="66">
        <f>G76</f>
        <v>4800</v>
      </c>
      <c r="H14" s="92">
        <f t="shared" si="1"/>
        <v>0.21758507980301808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3.4290220747307525E-2</v>
      </c>
      <c r="E15" s="66">
        <f>G87</f>
        <v>836</v>
      </c>
      <c r="F15" s="92">
        <f t="shared" si="0"/>
        <v>3.6680845108928779E-2</v>
      </c>
      <c r="G15" s="66">
        <f>G87</f>
        <v>836</v>
      </c>
      <c r="H15" s="92">
        <f t="shared" si="1"/>
        <v>3.7896068065692318E-2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2.3948567718357044E-2</v>
      </c>
      <c r="E16" s="66">
        <f>G97</f>
        <v>583.86916666666673</v>
      </c>
      <c r="F16" s="92">
        <f t="shared" si="0"/>
        <v>2.5618199122463308E-2</v>
      </c>
      <c r="G16" s="66">
        <f>G97</f>
        <v>583.86916666666673</v>
      </c>
      <c r="H16" s="92">
        <f t="shared" si="1"/>
        <v>2.6466920671601737E-2</v>
      </c>
    </row>
    <row r="17" spans="1:8" ht="12.6" customHeight="1">
      <c r="A17" s="107" t="s">
        <v>23</v>
      </c>
      <c r="B17" s="108"/>
      <c r="C17" s="66">
        <f>G112</f>
        <v>3530.9010000000007</v>
      </c>
      <c r="D17" s="92">
        <f t="shared" si="2"/>
        <v>0.14482700326182885</v>
      </c>
      <c r="E17" s="66">
        <f>G112</f>
        <v>3530.9010000000007</v>
      </c>
      <c r="F17" s="92">
        <f t="shared" si="0"/>
        <v>0.15492396253105475</v>
      </c>
      <c r="G17" s="66">
        <f>G112</f>
        <v>3530.9010000000007</v>
      </c>
      <c r="H17" s="92">
        <f t="shared" si="1"/>
        <v>0.16005653663782426</v>
      </c>
    </row>
    <row r="18" spans="1:8" ht="12.6" customHeight="1">
      <c r="A18" s="107" t="s">
        <v>24</v>
      </c>
      <c r="B18" s="108"/>
      <c r="C18" s="66">
        <f>H119</f>
        <v>1670.5</v>
      </c>
      <c r="D18" s="92">
        <f t="shared" si="2"/>
        <v>6.8518915978920111E-2</v>
      </c>
      <c r="E18" s="66">
        <f>H119</f>
        <v>1670.5</v>
      </c>
      <c r="F18" s="92">
        <f t="shared" si="0"/>
        <v>7.3295875304384597E-2</v>
      </c>
      <c r="G18" s="66">
        <f>H119</f>
        <v>1670.5</v>
      </c>
      <c r="H18" s="92">
        <f t="shared" si="1"/>
        <v>7.5724140793946182E-2</v>
      </c>
    </row>
    <row r="19" spans="1:8" ht="12.6" customHeight="1">
      <c r="A19" s="107" t="s">
        <v>25</v>
      </c>
      <c r="B19" s="108"/>
      <c r="C19" s="66">
        <f>H127</f>
        <v>834.90000000000009</v>
      </c>
      <c r="D19" s="92">
        <f t="shared" si="2"/>
        <v>3.4245102035797913E-2</v>
      </c>
      <c r="E19" s="66">
        <f>H127</f>
        <v>834.90000000000009</v>
      </c>
      <c r="F19" s="92">
        <f t="shared" si="0"/>
        <v>3.6632580839048613E-2</v>
      </c>
      <c r="G19" s="66">
        <f>H127</f>
        <v>834.90000000000009</v>
      </c>
      <c r="H19" s="92">
        <f t="shared" si="1"/>
        <v>3.7846204818237458E-2</v>
      </c>
    </row>
    <row r="20" spans="1:8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3.565321600500253E-3</v>
      </c>
      <c r="E20" s="73">
        <f>H139</f>
        <v>86.923000000000002</v>
      </c>
      <c r="F20" s="13">
        <f t="shared" si="0"/>
        <v>3.8138864825399714E-3</v>
      </c>
      <c r="G20" s="73">
        <f>H139</f>
        <v>86.923000000000002</v>
      </c>
      <c r="H20" s="13">
        <f>((G20*100)/($G$24))/100</f>
        <v>3.9402391441078618E-3</v>
      </c>
    </row>
    <row r="21" spans="1:8" ht="12.6" customHeight="1">
      <c r="A21" s="122" t="s">
        <v>27</v>
      </c>
      <c r="B21" s="123"/>
      <c r="C21" s="73">
        <f>H146</f>
        <v>6514.8629799999999</v>
      </c>
      <c r="D21" s="13">
        <f t="shared" si="2"/>
        <v>0.26722020301753796</v>
      </c>
      <c r="E21" s="14"/>
      <c r="F21" s="13"/>
      <c r="G21" s="14"/>
      <c r="H21" s="13"/>
    </row>
    <row r="22" spans="1:8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0.21613271520929153</v>
      </c>
      <c r="G22" s="14"/>
      <c r="H22" s="13"/>
    </row>
    <row r="23" spans="1:8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5218.0455756161</v>
      </c>
      <c r="H23" s="13">
        <f>((G23*100)/($G$24))/100</f>
        <v>0.23653517978879468</v>
      </c>
    </row>
    <row r="24" spans="1:8" ht="12.6" customHeight="1">
      <c r="A24" s="103" t="s">
        <v>30</v>
      </c>
      <c r="B24" s="104"/>
      <c r="C24" s="74">
        <f>SUM(C21,C20,C13,C9)</f>
        <v>24380.128846666667</v>
      </c>
      <c r="D24" s="13">
        <f>SUM(D9,D13,D20,D21)</f>
        <v>1</v>
      </c>
      <c r="E24" s="75">
        <f>SUM(E22,E20,E13,E9)</f>
        <v>22791.186994666667</v>
      </c>
      <c r="F24" s="13">
        <f>SUM(F9,F13,F20,F22)</f>
        <v>0.99999999999999989</v>
      </c>
      <c r="G24" s="74">
        <f>SUM(G23,G20,G13,G9)</f>
        <v>22060.336142282769</v>
      </c>
      <c r="H24" s="13">
        <f>SUM(H9,H13,H20,H23)</f>
        <v>0.99999999999999989</v>
      </c>
    </row>
    <row r="25" spans="1:8" ht="12.6" customHeight="1">
      <c r="A25" s="103" t="s">
        <v>31</v>
      </c>
      <c r="B25" s="104"/>
      <c r="C25" s="74">
        <f>C24/G37</f>
        <v>6.7162889384756657</v>
      </c>
      <c r="D25" s="6"/>
      <c r="E25" s="76">
        <f>E24/G37</f>
        <v>6.2785639103764925</v>
      </c>
      <c r="F25" s="6"/>
      <c r="G25" s="74">
        <f>G24/G37</f>
        <v>6.077227587405722</v>
      </c>
      <c r="H25" s="13"/>
    </row>
    <row r="26" spans="1:8" ht="10.7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165</v>
      </c>
      <c r="G37" s="18">
        <f>F38*F37</f>
        <v>3630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1.2722899999999999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0.99047862258953168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1.2606060606060607E-2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0.23636363636363636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1.521259696969697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1.2394483195592287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1.3223140495867769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0.23030303030303031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0.16084550045913684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3630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5.09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3630</v>
      </c>
      <c r="E102" s="54">
        <v>0.92</v>
      </c>
      <c r="F102" s="33">
        <f>D102*E102</f>
        <v>3339.6000000000004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3630</v>
      </c>
      <c r="E104" s="54">
        <v>4.8000000000000001E-2</v>
      </c>
      <c r="F104" s="38">
        <f>D104*E104</f>
        <v>174.24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3630</v>
      </c>
      <c r="E106" s="57">
        <v>2E-3</v>
      </c>
      <c r="F106" s="38">
        <f>D106*E106</f>
        <v>7.26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3630</v>
      </c>
      <c r="E108" s="57">
        <v>6.9999999999999999E-4</v>
      </c>
      <c r="F108" s="38">
        <f>D108*E108</f>
        <v>2.5409999999999999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3630</v>
      </c>
      <c r="E110" s="54">
        <v>2E-3</v>
      </c>
      <c r="F110" s="38">
        <f>D110*E110</f>
        <v>7.26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3530.9010000000007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3530.9010000000007</v>
      </c>
      <c r="H112" s="37">
        <f>G112/C99</f>
        <v>0.97270000000000023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3630</v>
      </c>
      <c r="E115" s="20">
        <v>0.35</v>
      </c>
      <c r="F115" s="155">
        <f>D115*E115</f>
        <v>1270.5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0</v>
      </c>
      <c r="F117" s="169">
        <f>D117*E117</f>
        <v>0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1670.5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1670.5</v>
      </c>
      <c r="I119" s="37">
        <f>H119/G37</f>
        <v>0.46019283746556472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3630</v>
      </c>
      <c r="E126" s="79">
        <v>0.23</v>
      </c>
      <c r="F126" s="165">
        <f>D126*E126</f>
        <v>834.90000000000009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834.90000000000009</v>
      </c>
      <c r="I127" s="37">
        <f>H127/G37</f>
        <v>0.23000000000000004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12256.170166666667</v>
      </c>
      <c r="I129" s="37">
        <f>H129/G37</f>
        <v>3.3763554178145085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2.3945730027548209E-2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2.3945730027548209E-2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17865.265866666668</v>
      </c>
      <c r="I141" s="37">
        <f>H141/G37</f>
        <v>4.9215608448117543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16842.290566666667</v>
      </c>
      <c r="I142" s="37">
        <f>H142/G37</f>
        <v>4.6397494674012858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1.7947280936639118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1.7947280936639118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24380.128846666667</v>
      </c>
      <c r="I150" s="37">
        <f>H150/G37</f>
        <v>6.7162889384756657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3630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6.7162889384756657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1.3570030655647383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1.3570030655647383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22791.18699466667</v>
      </c>
      <c r="I162" s="37">
        <f>H162/G37</f>
        <v>6.2785639103764934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3630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6.2785639103764934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0.89153986308539945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0.89153986308539945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20078.580269666665</v>
      </c>
      <c r="I174" s="37">
        <f>H174/G37</f>
        <v>5.5312893304866844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20078.580269666665</v>
      </c>
      <c r="F180" s="155">
        <f>E180*0.0987</f>
        <v>1981.7558726160999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1981.7558726160999</v>
      </c>
      <c r="I181" s="37">
        <f>H181/G37</f>
        <v>0.54593825691903575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22060.336142282766</v>
      </c>
      <c r="I183" s="37">
        <f>H183/G37</f>
        <v>6.0772275874057202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3630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6.0772275874057202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2024-04-08T11:51:30Z</cp:lastPrinted>
  <dcterms:created xsi:type="dcterms:W3CDTF">2021-07-30T11:32:38Z</dcterms:created>
  <dcterms:modified xsi:type="dcterms:W3CDTF">2024-06-10T17:37:58Z</dcterms:modified>
</cp:coreProperties>
</file>