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4\PE006_2024_TransporteEscolar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I137" i="1" s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H66" i="1"/>
  <c r="I139" i="1"/>
  <c r="E19" i="1" l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G24" i="1" s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<sst xmlns="http://schemas.openxmlformats.org/spreadsheetml/2006/main" count="317" uniqueCount="188">
  <si>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</si>
  <si>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</si>
  <si>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</si>
  <si>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</si>
  <si>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</si>
  <si>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</si>
  <si>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</si>
  <si>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</si>
  <si>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</si>
  <si>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</si>
  <si>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</si>
  <si>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</si>
  <si>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</si>
  <si>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</si>
  <si>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</si>
  <si>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</si>
  <si>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</si>
  <si>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</si>
  <si>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</si>
  <si>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</si>
  <si>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</si>
  <si>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</si>
  <si>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</si>
  <si>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</si>
  <si>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</si>
  <si>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</si>
  <si>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</si>
  <si>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</si>
  <si>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</si>
  <si>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</si>
  <si>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</si>
  <si>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</si>
  <si>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</si>
  <si>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</si>
  <si>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</si>
  <si>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</si>
  <si>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</si>
  <si>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</si>
  <si>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</si>
  <si>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</si>
  <si>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</si>
  <si>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</si>
  <si>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</si>
  <si>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</si>
  <si>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</si>
  <si>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</si>
  <si>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</si>
  <si>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</si>
  <si>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</si>
  <si>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</si>
  <si>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</si>
  <si>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</si>
  <si>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</si>
  <si>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</si>
  <si>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</si>
  <si>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</si>
  <si>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</si>
  <si>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</si>
  <si>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</si>
  <si>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</si>
  <si>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</si>
  <si>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</si>
  <si>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</si>
  <si>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</si>
  <si>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</si>
  <si>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</si>
  <si>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</si>
  <si>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</si>
  <si>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</si>
  <si>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</si>
  <si>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</si>
  <si>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</si>
  <si>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</si>
  <si>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</si>
  <si>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</si>
  <si>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</si>
  <si>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</si>
  <si>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</si>
  <si>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</si>
  <si>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</si>
  <si>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</si>
  <si>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</si>
  <si>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</si>
  <si>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</si>
  <si>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</si>
  <si>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</si>
  <si>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</si>
  <si>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</si>
  <si>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</si>
  <si>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</si>
  <si>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</si>
  <si>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</si>
  <si>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</si>
  <si>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</si>
  <si>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</si>
  <si>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</si>
  <si>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</si>
  <si>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</si>
  <si>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</si>
  <si>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</si>
  <si>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</si>
  <si>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</si>
  <si>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</si>
  <si>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</si>
  <si>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</si>
  <si>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</si>
  <si>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</si>
  <si>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</si>
  <si>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</si>
  <si>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</si>
  <si>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</si>
  <si>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</si>
  <si>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</si>
  <si>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</si>
  <si>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</si>
  <si>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</si>
  <si>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</si>
  <si>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</si>
  <si>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</si>
  <si>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</si>
  <si>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</si>
  <si>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</si>
  <si>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</si>
  <si>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</si>
  <si>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</si>
  <si>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</si>
  <si>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</si>
  <si>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</si>
  <si>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</si>
  <si>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</si>
  <si>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</si>
  <si>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</si>
  <si>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</si>
  <si>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</si>
  <si>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</si>
  <si>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</si>
  <si>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</si>
  <si>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</si>
  <si>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</si>
  <si>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</si>
  <si>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</si>
  <si>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</si>
  <si>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</si>
  <si>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</si>
  <si>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</si>
  <si>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</si>
  <si>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</si>
  <si>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</si>
  <si>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</si>
  <si>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</si>
  <si>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</si>
  <si>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</si>
  <si>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</si>
  <si>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</si>
  <si>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</si>
  <si>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</si>
  <si>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</si>
  <si>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</si>
  <si>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</si>
  <si>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</si>
  <si>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</si>
  <si>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</si>
  <si>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</si>
  <si>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</si>
  <si>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</si>
  <si>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</si>
  <si>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</si>
  <si>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</si>
  <si>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</si>
  <si>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</si>
  <si>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</si>
  <si>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</si>
  <si>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</si>
  <si>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</si>
  <si>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</si>
  <si>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</si>
  <si>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</si>
  <si>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</si>
  <si>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</si>
  <si>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</si>
  <si>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</si>
  <si>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</si>
  <si>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</si>
  <si>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</si>
  <si>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</si>
  <si>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</si>
  <si>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</si>
  <si>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09 - IAPD Campo do Estado/Passo do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</si>
</sst>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A5" sqref="A5:H5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42.7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0.27459556064695584</v>
      </c>
      <c r="E9" s="70">
        <f>G66</f>
        <v>5522.1727000000001</v>
      </c>
      <c r="F9" s="13">
        <f>((E9*100)/($E$24))/100</f>
        <v>0.29815315509224755</v>
      </c>
      <c r="G9" s="70">
        <f>SUM(G10:G12)</f>
        <v>4499.1974</v>
      </c>
      <c r="H9" s="13">
        <f>((G9*100)/($G$24))/100</f>
        <v>0.25903651845318909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0.22965519072873633</v>
      </c>
      <c r="E10" s="71">
        <f>G49</f>
        <v>4618.4126999999999</v>
      </c>
      <c r="F10" s="92">
        <f t="shared" ref="F10:F22" si="0">((E10*100)/($E$24))/100</f>
        <v>0.24935734408000418</v>
      </c>
      <c r="G10" s="71">
        <f>G54</f>
        <v>3595.4373999999998</v>
      </c>
      <c r="H10" s="92">
        <f t="shared" ref="H10:H19" si="1">((G10*100)/($G$24))/100</f>
        <v>0.20700349498165743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2.2754617680111129E-3</v>
      </c>
      <c r="E11" s="72">
        <f>G60</f>
        <v>45.760000000000005</v>
      </c>
      <c r="F11" s="92">
        <f t="shared" si="0"/>
        <v>2.4706739753034617E-3</v>
      </c>
      <c r="G11" s="72">
        <f>G60</f>
        <v>45.760000000000005</v>
      </c>
      <c r="H11" s="92">
        <f t="shared" si="1"/>
        <v>2.6345834669129955E-3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4.2664908150208361E-2</v>
      </c>
      <c r="E12" s="72">
        <f>F63</f>
        <v>858</v>
      </c>
      <c r="F12" s="92">
        <f t="shared" si="0"/>
        <v>4.6325137036939898E-2</v>
      </c>
      <c r="G12" s="72">
        <f>F63</f>
        <v>858</v>
      </c>
      <c r="H12" s="92">
        <f t="shared" si="1"/>
        <v>4.9398440004618654E-2</v>
      </c>
    </row>
    <row r="13" spans="1:8" ht="12.6" customHeight="1">
      <c r="A13" s="103" t="s">
        <v>19</v>
      </c>
      <c r="B13" s="104"/>
      <c r="C13" s="73">
        <f>SUM(C14:C19)</f>
        <v>7986.2451666666657</v>
      </c>
      <c r="D13" s="13">
        <f t="shared" si="2"/>
        <v>0.3971240285558027</v>
      </c>
      <c r="E13" s="73">
        <f>SUM(E14:E19)</f>
        <v>7986.2451666666657</v>
      </c>
      <c r="F13" s="13">
        <f>((E13*100)/($E$24))/100</f>
        <v>0.43119335869048042</v>
      </c>
      <c r="G13" s="73">
        <f>SUM(G14:G19)</f>
        <v>7986.2451666666657</v>
      </c>
      <c r="H13" s="13">
        <f t="shared" si="1"/>
        <v>0.45979959525379838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0.23868480084032648</v>
      </c>
      <c r="E14" s="66">
        <f>G76</f>
        <v>4800</v>
      </c>
      <c r="F14" s="92">
        <f t="shared" si="0"/>
        <v>0.25916160580106234</v>
      </c>
      <c r="G14" s="66">
        <f>G76</f>
        <v>4800</v>
      </c>
      <c r="H14" s="92">
        <f t="shared" si="1"/>
        <v>0.2763549091167477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4.157093614635686E-2</v>
      </c>
      <c r="E15" s="66">
        <f>G87</f>
        <v>836</v>
      </c>
      <c r="F15" s="92">
        <f t="shared" si="0"/>
        <v>4.513731301035169E-2</v>
      </c>
      <c r="G15" s="66">
        <f>G87</f>
        <v>836</v>
      </c>
      <c r="H15" s="92">
        <f t="shared" si="1"/>
        <v>4.8131813337833555E-2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2.9033478283883488E-2</v>
      </c>
      <c r="E16" s="66">
        <f>G97</f>
        <v>583.86916666666673</v>
      </c>
      <c r="F16" s="92">
        <f t="shared" si="0"/>
        <v>3.1524264752304472E-2</v>
      </c>
      <c r="G16" s="66">
        <f>G97</f>
        <v>583.86916666666673</v>
      </c>
      <c r="H16" s="92">
        <f t="shared" si="1"/>
        <v>3.3615648018799564E-2</v>
      </c>
    </row>
    <row r="17" spans="1:8" ht="12.6" customHeight="1">
      <c r="A17" s="107" t="s">
        <v>23</v>
      </c>
      <c r="B17" s="108"/>
      <c r="C17" s="66">
        <f>G112</f>
        <v>855.976</v>
      </c>
      <c r="D17" s="92">
        <f t="shared" si="2"/>
        <v>4.2564262725854028E-2</v>
      </c>
      <c r="E17" s="66">
        <f>G112</f>
        <v>855.976</v>
      </c>
      <c r="F17" s="92">
        <f t="shared" si="0"/>
        <v>4.6215857226493788E-2</v>
      </c>
      <c r="G17" s="66">
        <f>G112</f>
        <v>855.976</v>
      </c>
      <c r="H17" s="92">
        <f t="shared" si="1"/>
        <v>4.9281910351274431E-2</v>
      </c>
    </row>
    <row r="18" spans="1:8" ht="12.6" customHeight="1">
      <c r="A18" s="107" t="s">
        <v>24</v>
      </c>
      <c r="B18" s="108"/>
      <c r="C18" s="66">
        <f>H119</f>
        <v>708</v>
      </c>
      <c r="D18" s="92">
        <f t="shared" si="2"/>
        <v>3.5206008123948154E-2</v>
      </c>
      <c r="E18" s="66">
        <f>H119</f>
        <v>708</v>
      </c>
      <c r="F18" s="92">
        <f t="shared" si="0"/>
        <v>3.8226336855656698E-2</v>
      </c>
      <c r="G18" s="66">
        <f>H119</f>
        <v>708</v>
      </c>
      <c r="H18" s="92">
        <f t="shared" si="1"/>
        <v>4.076234909472029E-2</v>
      </c>
    </row>
    <row r="19" spans="1:8" ht="12.6" customHeight="1">
      <c r="A19" s="107" t="s">
        <v>25</v>
      </c>
      <c r="B19" s="108"/>
      <c r="C19" s="66">
        <f>H127</f>
        <v>202.4</v>
      </c>
      <c r="D19" s="92">
        <f t="shared" si="2"/>
        <v>1.0064542435433765E-2</v>
      </c>
      <c r="E19" s="66">
        <f>H127</f>
        <v>202.4</v>
      </c>
      <c r="F19" s="92">
        <f t="shared" si="0"/>
        <v>1.0927981044611464E-2</v>
      </c>
      <c r="G19" s="66">
        <f>H127</f>
        <v>202.4</v>
      </c>
      <c r="H19" s="92">
        <f t="shared" si="1"/>
        <v>1.1652965334422862E-2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4.3223331132174365E-3</v>
      </c>
      <c r="E20" s="73">
        <f>H139</f>
        <v>86.923000000000002</v>
      </c>
      <c r="F20" s="13">
        <f t="shared" si="0"/>
        <v>4.6931467210511967E-3</v>
      </c>
      <c r="G20" s="73">
        <f>H139</f>
        <v>86.923000000000002</v>
      </c>
      <c r="H20" s="13">
        <f>((G20*100)/($G$24))/100</f>
        <v>5.0044995344073039E-3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0.32395807768402413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0.26596033949622094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4796.6039781160998</v>
      </c>
      <c r="H23" s="13">
        <f>((G23*100)/($G$24))/100</f>
        <v>0.27615938675860524</v>
      </c>
    </row>
    <row r="24" spans="1:8" ht="12.6" customHeight="1">
      <c r="A24" s="103" t="s">
        <v>30</v>
      </c>
      <c r="B24" s="104"/>
      <c r="C24" s="74">
        <f>SUM(C21,C20,C13,C9)</f>
        <v>20110.203846666664</v>
      </c>
      <c r="D24" s="13">
        <f>SUM(D9,D13,D20,D21)</f>
        <v>1</v>
      </c>
      <c r="E24" s="75">
        <f>SUM(E22,E20,E13,E9)</f>
        <v>18521.261994666664</v>
      </c>
      <c r="F24" s="13">
        <f>SUM(F9,F13,F20,F22)</f>
        <v>1</v>
      </c>
      <c r="G24" s="74">
        <f>SUM(G23,G20,G13,G9)</f>
        <v>17368.969544782765</v>
      </c>
      <c r="H24" s="13">
        <f>SUM(H9,H13,H20,H23)</f>
        <v>1</v>
      </c>
    </row>
    <row r="25" spans="1:8" ht="12.6" customHeight="1">
      <c r="A25" s="103" t="s">
        <v>31</v>
      </c>
      <c r="B25" s="104"/>
      <c r="C25" s="74">
        <f>C24/G37</f>
        <v>22.852504371212117</v>
      </c>
      <c r="D25" s="6"/>
      <c r="E25" s="76">
        <f>E24/G37</f>
        <v>21.046888630303027</v>
      </c>
      <c r="F25" s="6"/>
      <c r="G25" s="74">
        <f>G24/G37</f>
        <v>19.737465391798597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40</v>
      </c>
      <c r="G37" s="18">
        <f>F38*F37</f>
        <v>880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5.2481962499999995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4.0857243181818177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5.2000000000000005E-2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0.97499999999999998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6.2751962500000005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5.1127243181818178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5.4545454545454541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0.95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0.66348768939393943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880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880</v>
      </c>
      <c r="E102" s="54">
        <v>0.92</v>
      </c>
      <c r="F102" s="33">
        <f>D102*E102</f>
        <v>809.6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880</v>
      </c>
      <c r="E104" s="54">
        <v>4.8000000000000001E-2</v>
      </c>
      <c r="F104" s="38">
        <f>D104*E104</f>
        <v>42.24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880</v>
      </c>
      <c r="E106" s="57">
        <v>2E-3</v>
      </c>
      <c r="F106" s="38">
        <f>D106*E106</f>
        <v>1.76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880</v>
      </c>
      <c r="E108" s="57">
        <v>6.9999999999999999E-4</v>
      </c>
      <c r="F108" s="38">
        <f>D108*E108</f>
        <v>0.61599999999999999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880</v>
      </c>
      <c r="E110" s="54">
        <v>2E-3</v>
      </c>
      <c r="F110" s="38">
        <f>D110*E110</f>
        <v>1.76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855.976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855.976</v>
      </c>
      <c r="H112" s="37">
        <f>G112/C99</f>
        <v>0.97270000000000001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880</v>
      </c>
      <c r="E115" s="20">
        <v>0.35</v>
      </c>
      <c r="F115" s="155">
        <f>D115*E115</f>
        <v>308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0</v>
      </c>
      <c r="F117" s="169">
        <f>D117*E117</f>
        <v>0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708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708</v>
      </c>
      <c r="I119" s="37">
        <f>H119/G37</f>
        <v>0.80454545454545456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880</v>
      </c>
      <c r="E126" s="79">
        <v>0.23</v>
      </c>
      <c r="F126" s="165">
        <f>D126*E126</f>
        <v>202.4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202.4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7986.2451666666666</v>
      </c>
      <c r="I129" s="37">
        <f>H129/G37</f>
        <v>9.0752785984848483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9.8776136363636372E-2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9.8776136363636372E-2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13595.340866666666</v>
      </c>
      <c r="I141" s="37">
        <f>H141/G37</f>
        <v>15.449250984848483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12572.365566666667</v>
      </c>
      <c r="I142" s="37">
        <f>H142/G37</f>
        <v>14.286779053030303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7.4032533863636365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7.4032533863636365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20110.203846666664</v>
      </c>
      <c r="I150" s="37">
        <f>H150/G37</f>
        <v>22.852504371212117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880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22.852504371212117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5.5976376454545456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5.5976376454545456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18521.261994666667</v>
      </c>
      <c r="I162" s="37">
        <f>H162/G37</f>
        <v>21.04688863030303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880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21.04688863030303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3.6776019352272726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3.6776019352272726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15808.655269666668</v>
      </c>
      <c r="I174" s="37">
        <f>H174/G37</f>
        <v>17.964380988257577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15808.655269666668</v>
      </c>
      <c r="F180" s="155">
        <f>E180*0.0987</f>
        <v>1560.3142751161001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1560.3142751161001</v>
      </c>
      <c r="I181" s="37">
        <f>H181/G37</f>
        <v>1.7730844035410229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17368.969544782769</v>
      </c>
      <c r="I183" s="37">
        <f>H183/G37</f>
        <v>19.737465391798601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880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19.737465391798601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2024-04-08T11:50:08Z</cp:lastPrinted>
  <dcterms:created xsi:type="dcterms:W3CDTF">2021-07-30T11:32:38Z</dcterms:created>
  <dcterms:modified xsi:type="dcterms:W3CDTF">2024-06-10T17:37:17Z</dcterms:modified>
</cp:coreProperties>
</file>