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I139"/>
  <c r="H66" l="1"/>
  <c r="E19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<sst xmlns="http://schemas.openxmlformats.org/spreadsheetml/2006/main" count="317" uniqueCount="188">
  <si>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</si>
  <si>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</si>
  <si>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</si>
  <si>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</si>
  <si>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</si>
  <si>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</si>
  <si>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</si>
  <si>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</si>
  <si>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</si>
  <si>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</si>
  <si>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</si>
  <si>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</si>
  <si>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</si>
  <si>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</si>
  <si>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</si>
  <si>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</si>
  <si>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</si>
  <si>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</si>
  <si>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</si>
  <si>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</si>
  <si>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</si>
  <si>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</si>
  <si>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</si>
  <si>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</si>
  <si>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</si>
  <si>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</si>
  <si>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</si>
  <si>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</si>
  <si>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</si>
  <si>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</si>
  <si>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</si>
  <si>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</si>
  <si>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</si>
  <si>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</si>
  <si>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</si>
  <si>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</si>
  <si>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</si>
  <si>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</si>
  <si>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</si>
  <si>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</si>
  <si>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</si>
  <si>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</si>
  <si>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</si>
  <si>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</si>
  <si>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</si>
  <si>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</si>
  <si>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</si>
  <si>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</si>
  <si>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</si>
  <si>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</si>
  <si>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</si>
  <si>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</si>
  <si>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</si>
  <si>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</si>
  <si>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</si>
  <si>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</si>
  <si>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</si>
  <si>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</si>
  <si>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</si>
  <si>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</si>
  <si>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</si>
  <si>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</si>
  <si>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</si>
  <si>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</si>
  <si>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</si>
  <si>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</si>
  <si>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</si>
  <si>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</si>
  <si>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</si>
  <si>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</si>
  <si>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</si>
  <si>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</si>
  <si>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</si>
  <si>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</si>
  <si>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</si>
  <si>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</si>
  <si>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</si>
  <si>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</si>
  <si>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</si>
  <si>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</si>
  <si>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</si>
  <si>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</si>
  <si>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</si>
  <si>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</si>
  <si>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</si>
  <si>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</si>
  <si>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</si>
  <si>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</si>
  <si>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</si>
  <si>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</si>
  <si>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</si>
  <si>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</si>
  <si>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</si>
  <si>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</si>
  <si>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</si>
  <si>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</si>
  <si>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</si>
  <si>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</si>
  <si>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</si>
  <si>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</si>
  <si>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</si>
  <si>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</si>
  <si>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</si>
  <si>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</si>
  <si>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</si>
  <si>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</si>
  <si>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</si>
  <si>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</si>
  <si>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</si>
  <si>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</si>
  <si>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</si>
  <si>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</si>
  <si>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</si>
  <si>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</si>
  <si>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</si>
  <si>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</si>
  <si>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</si>
  <si>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</si>
  <si>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</si>
  <si>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</si>
  <si>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</si>
  <si>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</si>
  <si>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</si>
  <si>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</si>
  <si>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</si>
  <si>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</si>
  <si>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</si>
  <si>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</si>
  <si>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</si>
  <si>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</si>
  <si>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</si>
  <si>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</si>
  <si>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</si>
  <si>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</si>
  <si>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</si>
  <si>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</si>
  <si>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</si>
  <si>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</si>
  <si>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</si>
  <si>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</si>
  <si>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</si>
  <si>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</si>
  <si>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</si>
  <si>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</si>
  <si>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</si>
  <si>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</si>
  <si>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</si>
  <si>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</si>
  <si>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</si>
  <si>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</si>
  <si>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</si>
  <si>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</si>
  <si>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</si>
  <si>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</si>
  <si>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</si>
  <si>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</si>
  <si>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</si>
  <si>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</si>
  <si>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</si>
  <si>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</si>
  <si>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</si>
  <si>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</si>
  <si>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</si>
  <si>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</si>
  <si>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</si>
  <si>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</si>
  <si>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</si>
  <si>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</si>
  <si>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</si>
  <si>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</si>
  <si>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</si>
  <si>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</si>
  <si>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</si>
  <si>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</si>
  <si>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</si>
  <si>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</si>
  <si>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</si>
  <si>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</si>
  <si>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</si>
  <si>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</si>
  <si>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</si>
  <si>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</si>
  <si>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</si>
  <si>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</si>
  <si>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</si>
  <si>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</si>
  <si>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</si>
  <si>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03 - Amoras - Júlio de Castilhos</t>
  </si>
</sst>
</file>

<file path=xl/styles.xml><?xml version="1.0" encoding="utf-8"?>
<styleSheet xmlns="http://schemas.openxmlformats.org/spreadsheetml/2006/main">
  <numFmts count="4">
    <numFmt numFmtId="164" formatCode="&quot;R$&quot;\ #,##0.00;[Red]\-&quot;R$&quot;\ #,##0.00"/>
    <numFmt numFmtId="165" formatCode="0.0000"/>
    <numFmt numFmtId="166" formatCode="0.000"/>
    <numFmt numFmtId="167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5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6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16" zoomScale="120" zoomScaleNormal="120" workbookViewId="0">
      <selection activeCell="F38" sqref="F38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0.18717930120311738</v>
      </c>
      <c r="E9" s="70">
        <f>G66</f>
        <v>5522.1727000000001</v>
      </c>
      <c r="F9" s="13">
        <f>((E9*100)/($E$24))/100</f>
        <v>0.19783440442117467</v>
      </c>
      <c r="G9" s="70">
        <f>SUM(G10:G12)</f>
        <v>4499.1974</v>
      </c>
      <c r="H9" s="13">
        <f>((G9*100)/($G$24))/100</f>
        <v>0.16249753541233233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0.15654549555351691</v>
      </c>
      <c r="E10" s="71">
        <f>G49</f>
        <v>4618.4126999999999</v>
      </c>
      <c r="F10" s="92">
        <f t="shared" ref="F10:F22" si="0">((E10*100)/($E$24))/100</f>
        <v>0.16545678223277754</v>
      </c>
      <c r="G10" s="71">
        <f>G54</f>
        <v>3595.4373999999998</v>
      </c>
      <c r="H10" s="92">
        <f t="shared" ref="H10:H19" si="1">((G10*100)/($G$24))/100</f>
        <v>0.1298564308890568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1.5510787670683774E-3</v>
      </c>
      <c r="E11" s="72">
        <f>G60</f>
        <v>45.760000000000005</v>
      </c>
      <c r="F11" s="92">
        <f t="shared" si="0"/>
        <v>1.6393732753618797E-3</v>
      </c>
      <c r="G11" s="72">
        <f>G60</f>
        <v>45.760000000000005</v>
      </c>
      <c r="H11" s="92">
        <f t="shared" si="1"/>
        <v>1.6527141530772421E-3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2.9082726882532071E-2</v>
      </c>
      <c r="E12" s="72">
        <f>F63</f>
        <v>858</v>
      </c>
      <c r="F12" s="92">
        <f t="shared" si="0"/>
        <v>3.073824891303524E-2</v>
      </c>
      <c r="G12" s="72">
        <f>F63</f>
        <v>858</v>
      </c>
      <c r="H12" s="92">
        <f t="shared" si="1"/>
        <v>3.0988390370198279E-2</v>
      </c>
    </row>
    <row r="13" spans="1:8" ht="12.6" customHeight="1">
      <c r="A13" s="103" t="s">
        <v>19</v>
      </c>
      <c r="B13" s="104"/>
      <c r="C13" s="73">
        <f>SUM(C14:C19)</f>
        <v>17378.089166666665</v>
      </c>
      <c r="D13" s="13">
        <f t="shared" si="2"/>
        <v>0.58904687759260599</v>
      </c>
      <c r="E13" s="73">
        <f>SUM(E14:E19)</f>
        <v>17378.089166666665</v>
      </c>
      <c r="F13" s="13">
        <f>((E13*100)/($E$24))/100</f>
        <v>0.62257812405352109</v>
      </c>
      <c r="G13" s="73">
        <f>SUM(G14:G19)</f>
        <v>17378.089166666665</v>
      </c>
      <c r="H13" s="13">
        <f t="shared" si="1"/>
        <v>0.62764453494729644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0.16270056997220739</v>
      </c>
      <c r="E14" s="66">
        <f>G76</f>
        <v>4800</v>
      </c>
      <c r="F14" s="92">
        <f t="shared" si="0"/>
        <v>0.17196223168131602</v>
      </c>
      <c r="G14" s="66">
        <f>G76</f>
        <v>4800</v>
      </c>
      <c r="H14" s="92">
        <f t="shared" si="1"/>
        <v>0.17336162444866171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2.833701593682612E-2</v>
      </c>
      <c r="E15" s="66">
        <f>G87</f>
        <v>836</v>
      </c>
      <c r="F15" s="92">
        <f t="shared" si="0"/>
        <v>2.9950088684495873E-2</v>
      </c>
      <c r="G15" s="66">
        <f>G87</f>
        <v>836</v>
      </c>
      <c r="H15" s="92">
        <f t="shared" si="1"/>
        <v>3.0193816258141916E-2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1.9790801292888422E-2</v>
      </c>
      <c r="E16" s="66">
        <f>G97</f>
        <v>583.86916666666673</v>
      </c>
      <c r="F16" s="92">
        <f t="shared" si="0"/>
        <v>2.0917384356231302E-2</v>
      </c>
      <c r="G16" s="66">
        <f>G97</f>
        <v>583.86916666666673</v>
      </c>
      <c r="H16" s="92">
        <f t="shared" si="1"/>
        <v>2.1087605666420782E-2</v>
      </c>
    </row>
    <row r="17" spans="1:8" ht="12.6" customHeight="1">
      <c r="A17" s="107" t="s">
        <v>23</v>
      </c>
      <c r="B17" s="108"/>
      <c r="C17" s="66">
        <f>G112</f>
        <v>6419.82</v>
      </c>
      <c r="D17" s="92">
        <f t="shared" si="2"/>
        <v>0.21760591106645344</v>
      </c>
      <c r="E17" s="66">
        <f>G112</f>
        <v>6419.82</v>
      </c>
      <c r="F17" s="92">
        <f t="shared" si="0"/>
        <v>0.22999303629007212</v>
      </c>
      <c r="G17" s="66">
        <f>G112</f>
        <v>6419.82</v>
      </c>
      <c r="H17" s="92">
        <f t="shared" si="1"/>
        <v>0.23186467163916824</v>
      </c>
    </row>
    <row r="18" spans="1:8" ht="12.6" customHeight="1">
      <c r="A18" s="107" t="s">
        <v>24</v>
      </c>
      <c r="B18" s="108"/>
      <c r="C18" s="66">
        <f>H119</f>
        <v>3220.4</v>
      </c>
      <c r="D18" s="92">
        <f t="shared" si="2"/>
        <v>0.10915852407052014</v>
      </c>
      <c r="E18" s="66">
        <f>H119</f>
        <v>3220.4</v>
      </c>
      <c r="F18" s="92">
        <f t="shared" si="0"/>
        <v>0.1153723272721896</v>
      </c>
      <c r="G18" s="66">
        <f>H119</f>
        <v>3220.4</v>
      </c>
      <c r="H18" s="92">
        <f t="shared" si="1"/>
        <v>0.11631120320301463</v>
      </c>
    </row>
    <row r="19" spans="1:8" ht="12.6" customHeight="1">
      <c r="A19" s="107" t="s">
        <v>25</v>
      </c>
      <c r="B19" s="108"/>
      <c r="C19" s="66">
        <f>H127</f>
        <v>1518</v>
      </c>
      <c r="D19" s="92">
        <f t="shared" si="2"/>
        <v>5.1454055253710586E-2</v>
      </c>
      <c r="E19" s="66">
        <f>H127</f>
        <v>1518</v>
      </c>
      <c r="F19" s="92">
        <f t="shared" si="0"/>
        <v>5.4383055769216197E-2</v>
      </c>
      <c r="G19" s="66">
        <f>H127</f>
        <v>1518</v>
      </c>
      <c r="H19" s="92">
        <f t="shared" si="1"/>
        <v>5.4825613731889267E-2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2.9463378424362881E-3</v>
      </c>
      <c r="E20" s="73">
        <f>H139</f>
        <v>86.923000000000002</v>
      </c>
      <c r="F20" s="13">
        <f t="shared" si="0"/>
        <v>3.1140568884239651E-3</v>
      </c>
      <c r="G20" s="73">
        <f>H139</f>
        <v>86.923000000000002</v>
      </c>
      <c r="H20" s="13">
        <f>((G20*100)/($G$24))/100</f>
        <v>3.1393984337397961E-3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0.22082748336184033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0.17647341463688032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5723.5789809160997</v>
      </c>
      <c r="H23" s="13">
        <f>((G23*100)/($G$24))/100</f>
        <v>0.20671853120663142</v>
      </c>
    </row>
    <row r="24" spans="1:8" ht="12.6" customHeight="1">
      <c r="A24" s="103" t="s">
        <v>30</v>
      </c>
      <c r="B24" s="104"/>
      <c r="C24" s="74">
        <f>SUM(C21,C20,C13,C9)</f>
        <v>29502.047846666665</v>
      </c>
      <c r="D24" s="13">
        <f>SUM(D9,D13,D20,D21)</f>
        <v>1</v>
      </c>
      <c r="E24" s="75">
        <f>SUM(E22,E20,E13,E9)</f>
        <v>27913.105994666665</v>
      </c>
      <c r="F24" s="13">
        <f>SUM(F9,F13,F20,F22)</f>
        <v>1</v>
      </c>
      <c r="G24" s="74">
        <f>SUM(G23,G20,G13,G9)</f>
        <v>27687.788547582764</v>
      </c>
      <c r="H24" s="13">
        <f>SUM(H9,H13,H20,H23)</f>
        <v>1</v>
      </c>
    </row>
    <row r="25" spans="1:8" ht="12.6" customHeight="1">
      <c r="A25" s="103" t="s">
        <v>31</v>
      </c>
      <c r="B25" s="104"/>
      <c r="C25" s="74">
        <f>C24/G37</f>
        <v>4.470007249494949</v>
      </c>
      <c r="D25" s="6"/>
      <c r="E25" s="76">
        <f>E24/G37</f>
        <v>4.2292584840404039</v>
      </c>
      <c r="F25" s="6"/>
      <c r="G25" s="74">
        <f>G24/G37</f>
        <v>4.1951194769064797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300</v>
      </c>
      <c r="G37" s="18">
        <f>F38*F37</f>
        <v>6600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0.69975949999999998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0.54476324242424234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6.9333333333333339E-3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0.13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0.83669283333333333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0.68169657575757581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0.72727272727272729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0.12666666666666668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8.8465025252525267E-2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6600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6600</v>
      </c>
      <c r="E102" s="54">
        <v>0.92</v>
      </c>
      <c r="F102" s="33">
        <f>D102*E102</f>
        <v>6072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6600</v>
      </c>
      <c r="E104" s="54">
        <v>4.8000000000000001E-2</v>
      </c>
      <c r="F104" s="38">
        <f>D104*E104</f>
        <v>316.8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6600</v>
      </c>
      <c r="E106" s="57">
        <v>2E-3</v>
      </c>
      <c r="F106" s="38">
        <f>D106*E106</f>
        <v>13.200000000000001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6600</v>
      </c>
      <c r="E108" s="57">
        <v>6.9999999999999999E-4</v>
      </c>
      <c r="F108" s="38">
        <f>D108*E108</f>
        <v>4.62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6600</v>
      </c>
      <c r="E110" s="54">
        <v>2E-3</v>
      </c>
      <c r="F110" s="38">
        <f>D110*E110</f>
        <v>13.200000000000001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6419.82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6419.82</v>
      </c>
      <c r="H112" s="37">
        <f>G112/C99</f>
        <v>0.97270000000000001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6600</v>
      </c>
      <c r="E115" s="20">
        <v>0.35</v>
      </c>
      <c r="F115" s="155">
        <f>D115*E115</f>
        <v>2310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23.2</v>
      </c>
      <c r="F117" s="169">
        <f>D117*E117</f>
        <v>510.4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3220.4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3220.4</v>
      </c>
      <c r="I119" s="37">
        <f>H119/G37</f>
        <v>0.48793939393939395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6600</v>
      </c>
      <c r="E126" s="79">
        <v>0.23</v>
      </c>
      <c r="F126" s="165">
        <f>D126*E126</f>
        <v>1518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1518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17378.089166666665</v>
      </c>
      <c r="I129" s="37">
        <f>H129/G37</f>
        <v>2.6330438131313127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1.3170151515151515E-2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1.3170151515151515E-2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22987.184866666663</v>
      </c>
      <c r="I141" s="37">
        <f>H141/G37</f>
        <v>3.4829067979797972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21964.209566666665</v>
      </c>
      <c r="I142" s="37">
        <f>H142/G37</f>
        <v>3.3279105404040399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0.98710045151515147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0.98710045151515147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29502.047846666661</v>
      </c>
      <c r="I150" s="37">
        <f>H150/G37</f>
        <v>4.470007249494949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6600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4.470007249494949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0.74635168606060609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0.74635168606060609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27913.105994666665</v>
      </c>
      <c r="I162" s="37">
        <f>H162/G37</f>
        <v>4.2292584840404039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6600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4.2292584840404039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0.49034692469696967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0.49034692469696967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25200.499269666663</v>
      </c>
      <c r="I174" s="37">
        <f>H174/G37</f>
        <v>3.8182574651010097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25200.499269666663</v>
      </c>
      <c r="F180" s="155">
        <f>E180*0.0987</f>
        <v>2487.2892779160998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2487.2892779160998</v>
      </c>
      <c r="I181" s="37">
        <f>H181/G37</f>
        <v>0.37686201180546969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27687.788547582764</v>
      </c>
      <c r="I183" s="37">
        <f>H183/G37</f>
        <v>4.1951194769064797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6600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4.1951194769064797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rnunes</cp:lastModifiedBy>
  <cp:lastPrinted>2024-03-28T13:11:43Z</cp:lastPrinted>
  <dcterms:created xsi:type="dcterms:W3CDTF">2021-07-30T11:32:38Z</dcterms:created>
  <dcterms:modified xsi:type="dcterms:W3CDTF">2024-03-28T13:15:18Z</dcterms:modified>
</cp:coreProperties>
</file>