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I139"/>
  <c r="H66" l="1"/>
  <c r="E19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<sst xmlns="http://schemas.openxmlformats.org/spreadsheetml/2006/main" count="317" uniqueCount="188">
  <si>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</si>
  <si>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</si>
  <si>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</si>
  <si>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</si>
  <si>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</si>
  <si>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</si>
  <si>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</si>
  <si>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</si>
  <si>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</si>
  <si>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</si>
  <si>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</si>
  <si>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</si>
  <si>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</si>
  <si>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</si>
  <si>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</si>
  <si>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</si>
  <si>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</si>
  <si>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</si>
  <si>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</si>
  <si>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</si>
  <si>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</si>
  <si>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</si>
  <si>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</si>
  <si>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</si>
  <si>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</si>
  <si>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</si>
  <si>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</si>
  <si>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</si>
  <si>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</si>
  <si>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</si>
  <si>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</si>
  <si>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</si>
  <si>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</si>
  <si>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</si>
  <si>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</si>
  <si>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</si>
  <si>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</si>
  <si>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</si>
  <si>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</si>
  <si>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</si>
  <si>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</si>
  <si>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</si>
  <si>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</si>
  <si>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</si>
  <si>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</si>
  <si>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</si>
  <si>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</si>
  <si>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</si>
  <si>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</si>
  <si>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</si>
  <si>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</si>
  <si>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</si>
  <si>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</si>
  <si>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</si>
  <si>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</si>
  <si>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</si>
  <si>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</si>
  <si>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</si>
  <si>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</si>
  <si>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</si>
  <si>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</si>
  <si>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</si>
  <si>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</si>
  <si>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</si>
  <si>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</si>
  <si>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</si>
  <si>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</si>
  <si>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</si>
  <si>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</si>
  <si>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</si>
  <si>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</si>
  <si>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</si>
  <si>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</si>
  <si>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</si>
  <si>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</si>
  <si>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</si>
  <si>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</si>
  <si>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</si>
  <si>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</si>
  <si>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</si>
  <si>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</si>
  <si>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</si>
  <si>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</si>
  <si>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</si>
  <si>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</si>
  <si>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</si>
  <si>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</si>
  <si>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</si>
  <si>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</si>
  <si>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</si>
  <si>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</si>
  <si>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</si>
  <si>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</si>
  <si>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</si>
  <si>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</si>
  <si>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</si>
  <si>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</si>
  <si>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</si>
  <si>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</si>
  <si>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</si>
  <si>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</si>
  <si>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</si>
  <si>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</si>
  <si>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</si>
  <si>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</si>
  <si>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</si>
  <si>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</si>
  <si>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</si>
  <si>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</si>
  <si>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</si>
  <si>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</si>
  <si>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</si>
  <si>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</si>
  <si>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</si>
  <si>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</si>
  <si>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</si>
  <si>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</si>
  <si>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</si>
  <si>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</si>
  <si>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</si>
  <si>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</si>
  <si>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</si>
  <si>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</si>
  <si>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</si>
  <si>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</si>
  <si>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</si>
  <si>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</si>
  <si>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</si>
  <si>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</si>
  <si>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</si>
  <si>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</si>
  <si>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</si>
  <si>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</si>
  <si>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</si>
  <si>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</si>
  <si>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</si>
  <si>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</si>
  <si>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</si>
  <si>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</si>
  <si>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</si>
  <si>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</si>
  <si>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</si>
  <si>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</si>
  <si>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</si>
  <si>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</si>
  <si>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</si>
  <si>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</si>
  <si>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</si>
  <si>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</si>
  <si>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</si>
  <si>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</si>
  <si>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</si>
  <si>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</si>
  <si>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</si>
  <si>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</si>
  <si>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</si>
  <si>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</si>
  <si>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</si>
  <si>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</si>
  <si>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</si>
  <si>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</si>
  <si>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</si>
  <si>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</si>
  <si>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</si>
  <si>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</si>
  <si>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</si>
  <si>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</si>
  <si>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</si>
  <si>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</si>
  <si>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</si>
  <si>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</si>
  <si>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</si>
  <si>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</si>
  <si>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</si>
  <si>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</si>
  <si>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</si>
  <si>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</si>
  <si>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</si>
  <si>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</si>
  <si>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</si>
  <si>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</si>
  <si>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</si>
  <si>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</si>
  <si>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</si>
  <si>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</si>
  <si>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</si>
  <si>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</si>
  <si>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01 - Emílio Schenk - Osvaldo Brandão</t>
  </si>
</sst>
</file>

<file path=xl/styles.xml><?xml version="1.0" encoding="utf-8"?>
<styleSheet xmlns="http://schemas.openxmlformats.org/spreadsheetml/2006/main">
  <numFmts count="4">
    <numFmt numFmtId="164" formatCode="&quot;R$&quot;\ #,##0.00;[Red]\-&quot;R$&quot;\ #,##0.00"/>
    <numFmt numFmtId="165" formatCode="0.0000"/>
    <numFmt numFmtId="166" formatCode="0.000"/>
    <numFmt numFmtId="167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5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6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2"/>
  <sheetViews>
    <sheetView tabSelected="1" topLeftCell="A9" zoomScale="120" zoomScaleNormal="120" workbookViewId="0">
      <selection sqref="A1:I187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0.23079026827133728</v>
      </c>
      <c r="E9" s="70">
        <f>G66</f>
        <v>5522.1727000000001</v>
      </c>
      <c r="F9" s="13">
        <f>((E9*100)/($E$24))/100</f>
        <v>0.24720657788406389</v>
      </c>
      <c r="G9" s="70">
        <f>SUM(G10:G12)</f>
        <v>4499.1974</v>
      </c>
      <c r="H9" s="13">
        <f>((G9*100)/($G$24))/100</f>
        <v>0.20865610463563466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0.19301908214872579</v>
      </c>
      <c r="E10" s="71">
        <f>G49</f>
        <v>4618.4126999999999</v>
      </c>
      <c r="F10" s="92">
        <f t="shared" ref="F10:F22" si="0">((E10*100)/($E$24))/100</f>
        <v>0.20674869491555373</v>
      </c>
      <c r="G10" s="71">
        <f>G54</f>
        <v>3595.4373999999998</v>
      </c>
      <c r="H10" s="92">
        <f t="shared" ref="H10:H19" si="1">((G10*100)/($G$24))/100</f>
        <v>0.16674306451752358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1.9124651201322255E-3</v>
      </c>
      <c r="E11" s="72">
        <f>G60</f>
        <v>45.760000000000005</v>
      </c>
      <c r="F11" s="92">
        <f t="shared" si="0"/>
        <v>2.0485004034688677E-3</v>
      </c>
      <c r="G11" s="72">
        <f>G60</f>
        <v>45.760000000000005</v>
      </c>
      <c r="H11" s="92">
        <f t="shared" si="1"/>
        <v>2.1221792464866389E-3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3.5858721002479214E-2</v>
      </c>
      <c r="E12" s="72">
        <f>F63</f>
        <v>858</v>
      </c>
      <c r="F12" s="92">
        <f t="shared" si="0"/>
        <v>3.8409382565041256E-2</v>
      </c>
      <c r="G12" s="72">
        <f>F63</f>
        <v>858</v>
      </c>
      <c r="H12" s="92">
        <f t="shared" si="1"/>
        <v>3.9790860871624471E-2</v>
      </c>
    </row>
    <row r="13" spans="1:8" ht="12.6" customHeight="1">
      <c r="A13" s="113" t="s">
        <v>19</v>
      </c>
      <c r="B13" s="115"/>
      <c r="C13" s="73">
        <f>SUM(C14:C19)</f>
        <v>11803.275086666668</v>
      </c>
      <c r="D13" s="13">
        <f t="shared" si="2"/>
        <v>0.49329877418216062</v>
      </c>
      <c r="E13" s="73">
        <f>SUM(E14:E19)</f>
        <v>11803.275086666668</v>
      </c>
      <c r="F13" s="13">
        <f>((E13*100)/($E$24))/100</f>
        <v>0.5283875388393946</v>
      </c>
      <c r="G13" s="73">
        <f>SUM(G14:G19)</f>
        <v>11803.275086666668</v>
      </c>
      <c r="H13" s="13">
        <f t="shared" si="1"/>
        <v>0.547392164106136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0.20060822938449913</v>
      </c>
      <c r="E14" s="66">
        <f>G76</f>
        <v>4800</v>
      </c>
      <c r="F14" s="92">
        <f t="shared" si="0"/>
        <v>0.21487766469953151</v>
      </c>
      <c r="G14" s="66">
        <f>G76</f>
        <v>4800</v>
      </c>
      <c r="H14" s="92">
        <f t="shared" si="1"/>
        <v>0.2226062146664306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3.4939266617800266E-2</v>
      </c>
      <c r="E15" s="66">
        <f>G87</f>
        <v>836</v>
      </c>
      <c r="F15" s="92">
        <f t="shared" si="0"/>
        <v>3.7424526601835068E-2</v>
      </c>
      <c r="G15" s="66">
        <f>G87</f>
        <v>836</v>
      </c>
      <c r="H15" s="92">
        <f t="shared" si="1"/>
        <v>3.8770582387736667E-2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2.4401866607750629E-2</v>
      </c>
      <c r="E16" s="66">
        <f>G97</f>
        <v>583.86916666666673</v>
      </c>
      <c r="F16" s="92">
        <f t="shared" si="0"/>
        <v>2.6137592296540602E-2</v>
      </c>
      <c r="G16" s="66">
        <f>G97</f>
        <v>583.86916666666673</v>
      </c>
      <c r="H16" s="92">
        <f t="shared" si="1"/>
        <v>2.7077688552522908E-2</v>
      </c>
    </row>
    <row r="17" spans="1:13" ht="12.6" customHeight="1">
      <c r="A17" s="106" t="s">
        <v>23</v>
      </c>
      <c r="B17" s="107"/>
      <c r="C17" s="66">
        <f>G112</f>
        <v>2927.4379200000008</v>
      </c>
      <c r="D17" s="92">
        <f t="shared" si="2"/>
        <v>0.12234752870088357</v>
      </c>
      <c r="E17" s="66">
        <f>G112</f>
        <v>2927.4379200000008</v>
      </c>
      <c r="F17" s="92">
        <f t="shared" si="0"/>
        <v>0.13105021329217792</v>
      </c>
      <c r="G17" s="66">
        <f>G112</f>
        <v>2927.4379200000008</v>
      </c>
      <c r="H17" s="92">
        <f t="shared" si="1"/>
        <v>0.13576372375878526</v>
      </c>
    </row>
    <row r="18" spans="1:13" ht="12.6" customHeight="1">
      <c r="A18" s="106" t="s">
        <v>24</v>
      </c>
      <c r="B18" s="107"/>
      <c r="C18" s="66">
        <f>H119</f>
        <v>1963.7600000000002</v>
      </c>
      <c r="D18" s="92">
        <f t="shared" si="2"/>
        <v>8.2072170111688353E-2</v>
      </c>
      <c r="E18" s="66">
        <f>H119</f>
        <v>1963.7600000000002</v>
      </c>
      <c r="F18" s="92">
        <f t="shared" si="0"/>
        <v>8.7910033922990002E-2</v>
      </c>
      <c r="G18" s="66">
        <f>H119</f>
        <v>1963.7600000000002</v>
      </c>
      <c r="H18" s="92">
        <f t="shared" si="1"/>
        <v>9.1071912523614545E-2</v>
      </c>
    </row>
    <row r="19" spans="1:13" ht="12.6" customHeight="1">
      <c r="A19" s="106" t="s">
        <v>25</v>
      </c>
      <c r="B19" s="107"/>
      <c r="C19" s="66">
        <f>H127</f>
        <v>692.20800000000008</v>
      </c>
      <c r="D19" s="92">
        <f t="shared" si="2"/>
        <v>2.8929712759538623E-2</v>
      </c>
      <c r="E19" s="66">
        <f>H127</f>
        <v>692.20800000000008</v>
      </c>
      <c r="F19" s="92">
        <f t="shared" si="0"/>
        <v>3.098750802631944E-2</v>
      </c>
      <c r="G19" s="66">
        <f>H127</f>
        <v>692.20800000000008</v>
      </c>
      <c r="H19" s="92">
        <f t="shared" si="1"/>
        <v>3.2102042217045962E-2</v>
      </c>
    </row>
    <row r="20" spans="1:13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3.6328060672476698E-3</v>
      </c>
      <c r="E20" s="73">
        <f>H139</f>
        <v>86.923000000000002</v>
      </c>
      <c r="F20" s="13">
        <f t="shared" si="0"/>
        <v>3.8912106768077864E-3</v>
      </c>
      <c r="G20" s="73">
        <f>H139</f>
        <v>86.923000000000002</v>
      </c>
      <c r="H20" s="13">
        <f>((G20*100)/($G$24))/100</f>
        <v>4.0311666661354472E-3</v>
      </c>
    </row>
    <row r="21" spans="1:13" ht="12.6" customHeight="1">
      <c r="A21" s="162" t="s">
        <v>27</v>
      </c>
      <c r="B21" s="163"/>
      <c r="C21" s="73">
        <f>H146</f>
        <v>6514.8629799999999</v>
      </c>
      <c r="D21" s="13">
        <f t="shared" si="2"/>
        <v>0.27227815147925449</v>
      </c>
      <c r="E21" s="14"/>
      <c r="F21" s="13"/>
      <c r="G21" s="14"/>
      <c r="H21" s="13"/>
    </row>
    <row r="22" spans="1:13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0.22051467259973376</v>
      </c>
      <c r="G22" s="14"/>
      <c r="H22" s="13"/>
    </row>
    <row r="23" spans="1:13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5173.3448312200999</v>
      </c>
      <c r="H23" s="13">
        <f>((G23*100)/($G$24))/100</f>
        <v>0.23992056459209393</v>
      </c>
    </row>
    <row r="24" spans="1:13" ht="12.6" customHeight="1">
      <c r="A24" s="113" t="s">
        <v>30</v>
      </c>
      <c r="B24" s="115"/>
      <c r="C24" s="74">
        <f>SUM(C21,C20,C13,C9)</f>
        <v>23927.233766666668</v>
      </c>
      <c r="D24" s="13">
        <f>SUM(D9,D13,D20,D21)</f>
        <v>1</v>
      </c>
      <c r="E24" s="75">
        <f>SUM(E22,E20,E13,E9)</f>
        <v>22338.291914666668</v>
      </c>
      <c r="F24" s="13">
        <f>SUM(F9,F13,F20,F22)</f>
        <v>1</v>
      </c>
      <c r="G24" s="74">
        <f>SUM(G23,G20,G13,G9)</f>
        <v>21562.740317886768</v>
      </c>
      <c r="H24" s="13">
        <f>SUM(H9,H13,H20,H23)</f>
        <v>1</v>
      </c>
      <c r="K24">
        <v>26805.39</v>
      </c>
      <c r="L24">
        <v>25216.45</v>
      </c>
      <c r="M24">
        <v>24724.97</v>
      </c>
    </row>
    <row r="25" spans="1:13" ht="12.6" customHeight="1">
      <c r="A25" s="113" t="s">
        <v>31</v>
      </c>
      <c r="B25" s="115"/>
      <c r="C25" s="74">
        <f>C24/G37</f>
        <v>7.9503036173134856</v>
      </c>
      <c r="D25" s="6"/>
      <c r="E25" s="76">
        <f>E24/G37</f>
        <v>7.4223457983342191</v>
      </c>
      <c r="F25" s="6"/>
      <c r="G25" s="74">
        <f>G24/G37</f>
        <v>7.1646532156721046</v>
      </c>
      <c r="H25" s="13"/>
      <c r="K25">
        <v>5.15</v>
      </c>
      <c r="L25">
        <v>4.8499999999999996</v>
      </c>
      <c r="M25">
        <v>4.75</v>
      </c>
    </row>
    <row r="26" spans="1:13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13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13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13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13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13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13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136.80000000000001</v>
      </c>
      <c r="G37" s="18">
        <f>F38*F37</f>
        <v>3009.6000000000004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1.5345603070175435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1.1946562333864963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1.5204678362573099E-2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0.28508771929824556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1.8348527046783625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1.494948631047315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1.5948963317384368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0.27777777777777773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0.19400224836080099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3009.6000000000004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3009.6000000000004</v>
      </c>
      <c r="E102" s="54">
        <v>0.92</v>
      </c>
      <c r="F102" s="33">
        <f>D102*E102</f>
        <v>2768.8320000000003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3009.6000000000004</v>
      </c>
      <c r="E104" s="54">
        <v>4.8000000000000001E-2</v>
      </c>
      <c r="F104" s="38">
        <f>D104*E104</f>
        <v>144.46080000000003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3009.6000000000004</v>
      </c>
      <c r="E106" s="57">
        <v>2E-3</v>
      </c>
      <c r="F106" s="38">
        <f>D106*E106</f>
        <v>6.0192000000000005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3009.6000000000004</v>
      </c>
      <c r="E108" s="57">
        <v>6.9999999999999999E-4</v>
      </c>
      <c r="F108" s="38">
        <f>D108*E108</f>
        <v>2.1067200000000001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3009.6000000000004</v>
      </c>
      <c r="E110" s="54">
        <v>2E-3</v>
      </c>
      <c r="F110" s="38">
        <f>D110*E110</f>
        <v>6.0192000000000005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2927.4379200000008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2927.4379200000008</v>
      </c>
      <c r="H112" s="37">
        <f>G112/C99</f>
        <v>0.97270000000000012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3009.6000000000004</v>
      </c>
      <c r="E115" s="20">
        <v>0.35</v>
      </c>
      <c r="F115" s="108">
        <f>D115*E115</f>
        <v>1053.3600000000001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23.2</v>
      </c>
      <c r="F117" s="143">
        <f>D117*E117</f>
        <v>510.4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1963.7600000000002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1963.7600000000002</v>
      </c>
      <c r="I119" s="37">
        <f>H119/G37</f>
        <v>0.65249867091972358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3009.6000000000004</v>
      </c>
      <c r="E126" s="79">
        <v>0.23</v>
      </c>
      <c r="F126" s="152">
        <f>D126*E126</f>
        <v>692.20800000000008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692.20800000000008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11803.275086666668</v>
      </c>
      <c r="I129" s="37">
        <f>H129/G37</f>
        <v>3.9218750287967392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2.8881911217437529E-2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2.8881911217437529E-2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17412.37078666667</v>
      </c>
      <c r="I141" s="37">
        <f>H141/G37</f>
        <v>5.7856096446925402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16389.395486666668</v>
      </c>
      <c r="I142" s="37">
        <f>H142/G37</f>
        <v>5.4457055710614917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2.1646939726209462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2.1646939726209462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23927.233766666672</v>
      </c>
      <c r="I150" s="37">
        <f>H150/G37</f>
        <v>7.9503036173134864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3009.6000000000004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7.9503036173134864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1.6367361536416798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1.6367361536416798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22338.291914666668</v>
      </c>
      <c r="I162" s="37">
        <f>H162/G37</f>
        <v>7.4223457983342191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3009.6000000000004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7.4223457983342191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1.075322203282828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1.075322203282828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19625.685189666667</v>
      </c>
      <c r="I174" s="37">
        <f>H174/G37</f>
        <v>6.5210277743443195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19625.685189666667</v>
      </c>
      <c r="F180" s="108">
        <f>E180*0.0987</f>
        <v>1937.0551282201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1937.0551282201</v>
      </c>
      <c r="I181" s="37">
        <f>H181/G37</f>
        <v>0.64362544132778432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21562.740317886768</v>
      </c>
      <c r="I183" s="37">
        <f>H183/G37</f>
        <v>7.1646532156721046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3009.6000000000004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7.1646532156721046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rnunes</cp:lastModifiedBy>
  <cp:lastPrinted>2024-03-28T13:10:54Z</cp:lastPrinted>
  <dcterms:created xsi:type="dcterms:W3CDTF">2021-07-30T11:32:38Z</dcterms:created>
  <dcterms:modified xsi:type="dcterms:W3CDTF">2024-03-28T13:15:03Z</dcterms:modified>
</cp:coreProperties>
</file>