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4\PE004_2024_TransporteEscolar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I139" i="1"/>
  <c r="H66" i="1" l="1"/>
  <c r="E19" i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<sst xmlns="http://schemas.openxmlformats.org/spreadsheetml/2006/main" count="317" uniqueCount="188">
  <si>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</si>
  <si>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</si>
  <si>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</si>
  <si>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</si>
  <si>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</si>
  <si>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</si>
  <si>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</si>
  <si>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</si>
  <si>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</si>
  <si>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</si>
  <si>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</si>
  <si>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</si>
  <si>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</si>
  <si>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</si>
  <si>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</si>
  <si>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</si>
  <si>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</si>
  <si>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</si>
  <si>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</si>
  <si>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</si>
  <si>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</si>
  <si>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</si>
  <si>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</si>
  <si>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</si>
  <si>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</si>
  <si>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</si>
  <si>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</si>
  <si>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</si>
  <si>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</si>
  <si>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</si>
  <si>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</si>
  <si>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</si>
  <si>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</si>
  <si>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</si>
  <si>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</si>
  <si>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</si>
  <si>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</si>
  <si>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</si>
  <si>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</si>
  <si>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</si>
  <si>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</si>
  <si>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</si>
  <si>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</si>
  <si>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</si>
  <si>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</si>
  <si>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</si>
  <si>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</si>
  <si>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</si>
  <si>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</si>
  <si>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</si>
  <si>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</si>
  <si>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</si>
  <si>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</si>
  <si>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</si>
  <si>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</si>
  <si>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</si>
  <si>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</si>
  <si>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</si>
  <si>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</si>
  <si>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</si>
  <si>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</si>
  <si>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</si>
  <si>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</si>
  <si>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</si>
  <si>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</si>
  <si>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</si>
  <si>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</si>
  <si>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</si>
  <si>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</si>
  <si>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</si>
  <si>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</si>
  <si>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</si>
  <si>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</si>
  <si>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</si>
  <si>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</si>
  <si>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</si>
  <si>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</si>
  <si>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</si>
  <si>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</si>
  <si>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</si>
  <si>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</si>
  <si>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</si>
  <si>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</si>
  <si>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</si>
  <si>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</si>
  <si>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</si>
  <si>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</si>
  <si>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</si>
  <si>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</si>
  <si>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</si>
  <si>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</si>
  <si>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</si>
  <si>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</si>
  <si>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</si>
  <si>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</si>
  <si>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</si>
  <si>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</si>
  <si>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</si>
  <si>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</si>
  <si>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</si>
  <si>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</si>
  <si>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</si>
  <si>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</si>
  <si>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</si>
  <si>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</si>
  <si>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</si>
  <si>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</si>
  <si>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</si>
  <si>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</si>
  <si>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</si>
  <si>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</si>
  <si>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</si>
  <si>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</si>
  <si>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</si>
  <si>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</si>
  <si>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</si>
  <si>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</si>
  <si>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</si>
  <si>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</si>
  <si>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</si>
  <si>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</si>
  <si>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</si>
  <si>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</si>
  <si>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</si>
  <si>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</si>
  <si>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</si>
  <si>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</si>
  <si>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</si>
  <si>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</si>
  <si>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</si>
  <si>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</si>
  <si>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</si>
  <si>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</si>
  <si>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</si>
  <si>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</si>
  <si>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</si>
  <si>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</si>
  <si>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</si>
  <si>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</si>
  <si>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</si>
  <si>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</si>
  <si>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</si>
  <si>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</si>
  <si>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</si>
  <si>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</si>
  <si>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</si>
  <si>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</si>
  <si>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</si>
  <si>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</si>
  <si>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</si>
  <si>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</si>
  <si>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</si>
  <si>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</si>
  <si>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</si>
  <si>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</si>
  <si>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</si>
  <si>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</si>
  <si>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</si>
  <si>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</si>
  <si>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</si>
  <si>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</si>
  <si>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</si>
  <si>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</si>
  <si>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</si>
  <si>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</si>
  <si>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</si>
  <si>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</si>
  <si>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</si>
  <si>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</si>
  <si>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</si>
  <si>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</si>
  <si>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</si>
  <si>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</si>
  <si>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</si>
  <si>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</si>
  <si>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</si>
  <si>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</si>
  <si>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</si>
  <si>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</si>
  <si>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</si>
  <si>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</si>
  <si>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</si>
  <si>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</si>
  <si>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</si>
  <si>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</si>
  <si>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</si>
  <si>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</si>
  <si>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06 - IAPD - Colônia Vinte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</si>
</sst>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topLeftCell="A16" zoomScale="120" zoomScaleNormal="120" workbookViewId="0">
      <selection activeCell="N116" sqref="N116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.2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38.2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4499999999999993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03" t="s">
        <v>15</v>
      </c>
      <c r="B9" s="104"/>
      <c r="C9" s="90">
        <f>SUM(C10:C12)</f>
        <v>5522.1727000000001</v>
      </c>
      <c r="D9" s="13">
        <f>((C9*100)/($C$24))/100</f>
        <v>0.27837841222098303</v>
      </c>
      <c r="E9" s="70">
        <f>G66</f>
        <v>5522.1727000000001</v>
      </c>
      <c r="F9" s="13">
        <f>((E9*100)/($E$24))/100</f>
        <v>0.30261818808494334</v>
      </c>
      <c r="G9" s="70">
        <f>SUM(G10:G12)</f>
        <v>4499.1974</v>
      </c>
      <c r="H9" s="13">
        <f>((G9*100)/($G$24))/100</f>
        <v>0.26359310194648999</v>
      </c>
    </row>
    <row r="10" spans="1:8" ht="12.6" customHeight="1">
      <c r="A10" s="105" t="s">
        <v>16</v>
      </c>
      <c r="B10" s="106"/>
      <c r="C10" s="66">
        <f>G49</f>
        <v>4618.4126999999999</v>
      </c>
      <c r="D10" s="92">
        <f>((C10*100)/($C$24))/100</f>
        <v>0.23281893998121844</v>
      </c>
      <c r="E10" s="71">
        <f>G49</f>
        <v>4618.4126999999999</v>
      </c>
      <c r="F10" s="92">
        <f t="shared" ref="F10:F22" si="0">((E10*100)/($E$24))/100</f>
        <v>0.25309162878996722</v>
      </c>
      <c r="G10" s="71">
        <f>G54</f>
        <v>3595.4373999999998</v>
      </c>
      <c r="H10" s="92">
        <f t="shared" ref="H10:H19" si="1">((G10*100)/($G$24))/100</f>
        <v>0.21064479125108465</v>
      </c>
    </row>
    <row r="11" spans="1:8" ht="12.6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2.306808721000737E-3</v>
      </c>
      <c r="E11" s="72">
        <f>G60</f>
        <v>45.760000000000005</v>
      </c>
      <c r="F11" s="92">
        <f t="shared" si="0"/>
        <v>2.5076738883532219E-3</v>
      </c>
      <c r="G11" s="72">
        <f>G60</f>
        <v>45.760000000000005</v>
      </c>
      <c r="H11" s="92">
        <f t="shared" si="1"/>
        <v>2.6809271238179911E-3</v>
      </c>
    </row>
    <row r="12" spans="1:8" ht="12.6" customHeight="1">
      <c r="A12" s="107" t="s">
        <v>18</v>
      </c>
      <c r="B12" s="108"/>
      <c r="C12" s="91">
        <f>F63</f>
        <v>858</v>
      </c>
      <c r="D12" s="92">
        <f t="shared" si="2"/>
        <v>4.3252663518763806E-2</v>
      </c>
      <c r="E12" s="72">
        <f>F63</f>
        <v>858</v>
      </c>
      <c r="F12" s="92">
        <f t="shared" si="0"/>
        <v>4.7018885406622905E-2</v>
      </c>
      <c r="G12" s="72">
        <f>F63</f>
        <v>858</v>
      </c>
      <c r="H12" s="92">
        <f t="shared" si="1"/>
        <v>5.0267383571587325E-2</v>
      </c>
    </row>
    <row r="13" spans="1:8" ht="12.6" customHeight="1">
      <c r="A13" s="103" t="s">
        <v>19</v>
      </c>
      <c r="B13" s="104"/>
      <c r="C13" s="73">
        <f>SUM(C14:C19)</f>
        <v>7712.9699666666666</v>
      </c>
      <c r="D13" s="13">
        <f t="shared" si="2"/>
        <v>0.38881875838993502</v>
      </c>
      <c r="E13" s="73">
        <f>SUM(E14:E19)</f>
        <v>7712.9699666666666</v>
      </c>
      <c r="F13" s="13">
        <f>((E13*100)/($E$24))/100</f>
        <v>0.42267511772427047</v>
      </c>
      <c r="G13" s="73">
        <f>SUM(G14:G19)</f>
        <v>7712.9699666666666</v>
      </c>
      <c r="H13" s="13">
        <f t="shared" si="1"/>
        <v>0.45187741234331752</v>
      </c>
    </row>
    <row r="14" spans="1:8" ht="12.6" customHeight="1">
      <c r="A14" s="107" t="s">
        <v>20</v>
      </c>
      <c r="B14" s="108"/>
      <c r="C14" s="66">
        <f>G76</f>
        <v>4800</v>
      </c>
      <c r="D14" s="92">
        <f t="shared" si="2"/>
        <v>0.24197294276231499</v>
      </c>
      <c r="E14" s="66">
        <f>G76</f>
        <v>4800</v>
      </c>
      <c r="F14" s="92">
        <f t="shared" si="0"/>
        <v>0.26304271556152675</v>
      </c>
      <c r="G14" s="66">
        <f>G76</f>
        <v>4800</v>
      </c>
      <c r="H14" s="92">
        <f t="shared" si="1"/>
        <v>0.28121613186902</v>
      </c>
    </row>
    <row r="15" spans="1:8" ht="12.6" customHeight="1">
      <c r="A15" s="107" t="s">
        <v>21</v>
      </c>
      <c r="B15" s="108"/>
      <c r="C15" s="66">
        <f>G87</f>
        <v>836</v>
      </c>
      <c r="D15" s="92">
        <f t="shared" si="2"/>
        <v>4.2143620864436529E-2</v>
      </c>
      <c r="E15" s="66">
        <f>G87</f>
        <v>836</v>
      </c>
      <c r="F15" s="92">
        <f t="shared" si="0"/>
        <v>4.5813272960299238E-2</v>
      </c>
      <c r="G15" s="66">
        <f>G87</f>
        <v>836</v>
      </c>
      <c r="H15" s="92">
        <f t="shared" si="1"/>
        <v>4.8978476300520983E-2</v>
      </c>
    </row>
    <row r="16" spans="1:8" ht="12.6" customHeight="1">
      <c r="A16" s="107" t="s">
        <v>22</v>
      </c>
      <c r="B16" s="108"/>
      <c r="C16" s="66">
        <f>G97</f>
        <v>583.86916666666673</v>
      </c>
      <c r="D16" s="92">
        <f t="shared" si="2"/>
        <v>2.943344592635706E-2</v>
      </c>
      <c r="E16" s="66">
        <f>G97</f>
        <v>583.86916666666673</v>
      </c>
      <c r="F16" s="92">
        <f t="shared" si="0"/>
        <v>3.199636065263451E-2</v>
      </c>
      <c r="G16" s="66">
        <f>G97</f>
        <v>583.86916666666673</v>
      </c>
      <c r="H16" s="92">
        <f t="shared" si="1"/>
        <v>3.4206964284914203E-2</v>
      </c>
    </row>
    <row r="17" spans="1:8" ht="12.6" customHeight="1">
      <c r="A17" s="107" t="s">
        <v>23</v>
      </c>
      <c r="B17" s="108"/>
      <c r="C17" s="66">
        <f>G112</f>
        <v>684.78080000000011</v>
      </c>
      <c r="D17" s="92">
        <f t="shared" si="2"/>
        <v>3.4520505275652563E-2</v>
      </c>
      <c r="E17" s="66">
        <f>G112</f>
        <v>684.78080000000011</v>
      </c>
      <c r="F17" s="92">
        <f t="shared" si="0"/>
        <v>3.7526375249248914E-2</v>
      </c>
      <c r="G17" s="66">
        <f>G112</f>
        <v>684.78080000000011</v>
      </c>
      <c r="H17" s="92">
        <f t="shared" si="1"/>
        <v>4.011904328211939E-2</v>
      </c>
    </row>
    <row r="18" spans="1:8" ht="12.6" customHeight="1">
      <c r="A18" s="107" t="s">
        <v>24</v>
      </c>
      <c r="B18" s="108"/>
      <c r="C18" s="66">
        <f>H119</f>
        <v>646.4</v>
      </c>
      <c r="D18" s="92">
        <f t="shared" si="2"/>
        <v>3.2585689625325084E-2</v>
      </c>
      <c r="E18" s="66">
        <f>H119</f>
        <v>646.4</v>
      </c>
      <c r="F18" s="92">
        <f t="shared" si="0"/>
        <v>3.5423085695618937E-2</v>
      </c>
      <c r="G18" s="66">
        <f>H119</f>
        <v>646.4</v>
      </c>
      <c r="H18" s="92">
        <f t="shared" si="1"/>
        <v>3.7870439091694699E-2</v>
      </c>
    </row>
    <row r="19" spans="1:8" ht="12.6" customHeight="1">
      <c r="A19" s="107" t="s">
        <v>25</v>
      </c>
      <c r="B19" s="108"/>
      <c r="C19" s="66">
        <f>H127</f>
        <v>161.92000000000002</v>
      </c>
      <c r="D19" s="92">
        <f t="shared" si="2"/>
        <v>8.1625539358487591E-3</v>
      </c>
      <c r="E19" s="66">
        <f>H127</f>
        <v>161.92000000000002</v>
      </c>
      <c r="F19" s="92">
        <f t="shared" si="0"/>
        <v>8.8733076049421697E-3</v>
      </c>
      <c r="G19" s="66">
        <f>H127</f>
        <v>161.92000000000002</v>
      </c>
      <c r="H19" s="92">
        <f t="shared" si="1"/>
        <v>9.4863575150482757E-3</v>
      </c>
    </row>
    <row r="20" spans="1:8" ht="12.6" customHeight="1">
      <c r="A20" s="103" t="s">
        <v>26</v>
      </c>
      <c r="B20" s="104"/>
      <c r="C20" s="73">
        <f>H139</f>
        <v>86.923000000000002</v>
      </c>
      <c r="D20" s="13">
        <f>((C20*100)/($C$24))/100</f>
        <v>4.3818779382768132E-3</v>
      </c>
      <c r="E20" s="73">
        <f>H139</f>
        <v>86.923000000000002</v>
      </c>
      <c r="F20" s="13">
        <f t="shared" si="0"/>
        <v>4.7634295759905387E-3</v>
      </c>
      <c r="G20" s="73">
        <f>H139</f>
        <v>86.923000000000002</v>
      </c>
      <c r="H20" s="13">
        <f>((G20*100)/($G$24))/100</f>
        <v>5.0925312146772551E-3</v>
      </c>
    </row>
    <row r="21" spans="1:8" ht="12.6" customHeight="1">
      <c r="A21" s="122" t="s">
        <v>27</v>
      </c>
      <c r="B21" s="123"/>
      <c r="C21" s="73">
        <f>H146</f>
        <v>6514.8629799999999</v>
      </c>
      <c r="D21" s="13">
        <f t="shared" si="2"/>
        <v>0.32842095145080513</v>
      </c>
      <c r="E21" s="14"/>
      <c r="F21" s="13"/>
      <c r="G21" s="14"/>
      <c r="H21" s="13"/>
    </row>
    <row r="22" spans="1:8" ht="12.6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0.26994326461479562</v>
      </c>
      <c r="G22" s="14"/>
      <c r="H22" s="13"/>
    </row>
    <row r="23" spans="1:8" ht="12.6" customHeight="1">
      <c r="A23" s="122" t="s">
        <v>29</v>
      </c>
      <c r="B23" s="123"/>
      <c r="C23" s="14"/>
      <c r="D23" s="14"/>
      <c r="E23" s="14"/>
      <c r="F23" s="14"/>
      <c r="G23" s="73">
        <f>H170+H181</f>
        <v>4769.6317158760994</v>
      </c>
      <c r="H23" s="13">
        <f>((G23*100)/($G$24))/100</f>
        <v>0.27943695449551526</v>
      </c>
    </row>
    <row r="24" spans="1:8" ht="12.6" customHeight="1">
      <c r="A24" s="103" t="s">
        <v>30</v>
      </c>
      <c r="B24" s="104"/>
      <c r="C24" s="74">
        <f>SUM(C21,C20,C13,C9)</f>
        <v>19836.928646666667</v>
      </c>
      <c r="D24" s="13">
        <f>SUM(D9,D13,D20,D21)</f>
        <v>1</v>
      </c>
      <c r="E24" s="75">
        <f>SUM(E22,E20,E13,E9)</f>
        <v>18247.986794666667</v>
      </c>
      <c r="F24" s="13">
        <f>SUM(F9,F13,F20,F22)</f>
        <v>1</v>
      </c>
      <c r="G24" s="74">
        <f>SUM(G23,G20,G13,G9)</f>
        <v>17068.722082542765</v>
      </c>
      <c r="H24" s="13">
        <f>SUM(H9,H13,H20,H23)</f>
        <v>1</v>
      </c>
    </row>
    <row r="25" spans="1:8" ht="12.6" customHeight="1">
      <c r="A25" s="103" t="s">
        <v>31</v>
      </c>
      <c r="B25" s="104"/>
      <c r="C25" s="74">
        <f>C24/G37</f>
        <v>28.177455464015154</v>
      </c>
      <c r="D25" s="6"/>
      <c r="E25" s="76">
        <f>E24/G37</f>
        <v>25.920435787878787</v>
      </c>
      <c r="F25" s="6"/>
      <c r="G25" s="74">
        <f>G24/G37</f>
        <v>24.245343867248245</v>
      </c>
      <c r="H25" s="13"/>
    </row>
    <row r="26" spans="1:8" ht="10.7" customHeight="1">
      <c r="A26" s="112"/>
      <c r="B26" s="99"/>
      <c r="C26" s="99"/>
      <c r="D26" s="99"/>
      <c r="E26" s="99"/>
      <c r="F26" s="99"/>
      <c r="G26" s="100"/>
      <c r="H26" s="132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8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8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2707</v>
      </c>
      <c r="H29" s="133"/>
    </row>
    <row r="30" spans="1:8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2707</v>
      </c>
      <c r="H30" s="133"/>
    </row>
    <row r="31" spans="1:8" ht="12" customHeight="1">
      <c r="A31" s="112"/>
      <c r="B31" s="99"/>
      <c r="C31" s="99"/>
      <c r="D31" s="99"/>
      <c r="E31" s="99"/>
      <c r="F31" s="99"/>
      <c r="G31" s="100"/>
      <c r="H31" s="133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32</v>
      </c>
      <c r="G37" s="18">
        <f>F38*F37</f>
        <v>704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6.5602453125000002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5.1071553977272721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 ht="19.5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45.760000000000005</v>
      </c>
      <c r="H60" s="42">
        <f>G60/G37</f>
        <v>6.5000000000000002E-2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1.21875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5522.1727000000001</v>
      </c>
      <c r="H66" s="37">
        <f>G66/G37</f>
        <v>7.8439953124999997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4499.1974</v>
      </c>
      <c r="H67" s="37">
        <f>G67/G37</f>
        <v>6.3909053977272725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6.8181818181818183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 ht="19.5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1.1875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 ht="19.5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0.82935961174242434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704</v>
      </c>
      <c r="D99" s="146"/>
      <c r="E99" s="147"/>
      <c r="F99" s="147"/>
      <c r="G99" s="148"/>
      <c r="H99" s="136"/>
    </row>
    <row r="100" spans="1:8" ht="19.5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5.89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704</v>
      </c>
      <c r="E102" s="54">
        <v>0.92</v>
      </c>
      <c r="F102" s="33">
        <f>D102*E102</f>
        <v>647.68000000000006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704</v>
      </c>
      <c r="E104" s="54">
        <v>4.8000000000000001E-2</v>
      </c>
      <c r="F104" s="38">
        <f>D104*E104</f>
        <v>33.792000000000002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704</v>
      </c>
      <c r="E106" s="57">
        <v>2E-3</v>
      </c>
      <c r="F106" s="38">
        <f>D106*E106</f>
        <v>1.4079999999999999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704</v>
      </c>
      <c r="E108" s="57">
        <v>6.9999999999999999E-4</v>
      </c>
      <c r="F108" s="38">
        <f>D108*E108</f>
        <v>0.49280000000000002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704</v>
      </c>
      <c r="E110" s="54">
        <v>2E-3</v>
      </c>
      <c r="F110" s="38">
        <f>D110*E110</f>
        <v>1.4079999999999999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0.97270000000000012</v>
      </c>
      <c r="F111" s="18">
        <f>SUM(F102:F110)</f>
        <v>684.78080000000011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684.78080000000011</v>
      </c>
      <c r="H112" s="37">
        <f>G112/C99</f>
        <v>0.97270000000000012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704</v>
      </c>
      <c r="E115" s="20">
        <v>0.35</v>
      </c>
      <c r="F115" s="155">
        <f>D115*E115</f>
        <v>246.39999999999998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22</v>
      </c>
      <c r="E117" s="89">
        <v>0</v>
      </c>
      <c r="F117" s="169">
        <f>D117*E117</f>
        <v>0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646.4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646.4</v>
      </c>
      <c r="I119" s="37">
        <f>H119/G37</f>
        <v>0.9181818181818181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5">
        <f>D122*E122</f>
        <v>12072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704</v>
      </c>
      <c r="E126" s="79">
        <v>0.23</v>
      </c>
      <c r="F126" s="165">
        <f>D126*E126</f>
        <v>161.92000000000002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161.92000000000002</v>
      </c>
      <c r="I127" s="37">
        <f>H127/G37</f>
        <v>0.23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7712.9699666666675</v>
      </c>
      <c r="I129" s="37">
        <f>H129/G37</f>
        <v>10.955923248106062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19.5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0.12347017045454546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0.12347017045454546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13322.065666666667</v>
      </c>
      <c r="I141" s="37">
        <f>H141/G37</f>
        <v>18.923388731060609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12299.090366666667</v>
      </c>
      <c r="I142" s="37">
        <f>H142/G37</f>
        <v>17.47029881628788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19.5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9.254066732954545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9.254066732954545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19836.928646666667</v>
      </c>
      <c r="I150" s="37">
        <f>H150/G37</f>
        <v>28.177455464015154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704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28.177455464015154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6.9970470568181815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6.9970470568181815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18247.986794666667</v>
      </c>
      <c r="I162" s="37">
        <f>H162/G37</f>
        <v>25.920435787878787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704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25.920435787878787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4.5970024190340908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4.5970024190340908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15535.380069666668</v>
      </c>
      <c r="I174" s="37">
        <f>H174/G37</f>
        <v>22.06730123532197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15535.380069666668</v>
      </c>
      <c r="F180" s="155">
        <f>E180*0.0987</f>
        <v>1533.3420128760999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1533.3420128760999</v>
      </c>
      <c r="I181" s="37">
        <f>H181/G37</f>
        <v>2.1780426319262784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17068.722082542768</v>
      </c>
      <c r="I183" s="37">
        <f>H183/G37</f>
        <v>24.245343867248252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704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24.245343867248252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2023-08-04T13:21:45Z</cp:lastPrinted>
  <dcterms:created xsi:type="dcterms:W3CDTF">2021-07-30T11:32:38Z</dcterms:created>
  <dcterms:modified xsi:type="dcterms:W3CDTF">2024-04-15T13:33:54Z</dcterms:modified>
</cp:coreProperties>
</file>