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I139"/>
  <c r="H66" l="1"/>
  <c r="E19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<sst xmlns="http://schemas.openxmlformats.org/spreadsheetml/2006/main" count="317" uniqueCount="188">
  <si>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</si>
  <si>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</si>
  <si>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</si>
  <si>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</si>
  <si>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</si>
  <si>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</si>
  <si>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</si>
  <si>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</si>
  <si>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</si>
  <si>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</si>
  <si>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</si>
  <si>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</si>
  <si>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</si>
  <si>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</si>
  <si>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</si>
  <si>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</si>
  <si>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</si>
  <si>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</si>
  <si>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</si>
  <si>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</si>
  <si>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</si>
  <si>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</si>
  <si>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</si>
  <si>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</si>
  <si>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</si>
  <si>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</si>
  <si>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</si>
  <si>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</si>
  <si>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</si>
  <si>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</si>
  <si>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</si>
  <si>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</si>
  <si>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</si>
  <si>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</si>
  <si>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</si>
  <si>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</si>
  <si>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</si>
  <si>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</si>
  <si>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</si>
  <si>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</si>
  <si>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</si>
  <si>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</si>
  <si>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</si>
  <si>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</si>
  <si>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</si>
  <si>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</si>
  <si>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</si>
  <si>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</si>
  <si>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</si>
  <si>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</si>
  <si>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</si>
  <si>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</si>
  <si>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</si>
  <si>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</si>
  <si>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</si>
  <si>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</si>
  <si>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</si>
  <si>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</si>
  <si>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</si>
  <si>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</si>
  <si>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</si>
  <si>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</si>
  <si>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</si>
  <si>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</si>
  <si>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</si>
  <si>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</si>
  <si>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</si>
  <si>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</si>
  <si>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</si>
  <si>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</si>
  <si>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</si>
  <si>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</si>
  <si>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</si>
  <si>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</si>
  <si>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</si>
  <si>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</si>
  <si>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</si>
  <si>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</si>
  <si>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</si>
  <si>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</si>
  <si>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</si>
  <si>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</si>
  <si>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</si>
  <si>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</si>
  <si>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</si>
  <si>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</si>
  <si>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</si>
  <si>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</si>
  <si>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</si>
  <si>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</si>
  <si>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</si>
  <si>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</si>
  <si>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</si>
  <si>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</si>
  <si>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</si>
  <si>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</si>
  <si>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</si>
  <si>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</si>
  <si>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</si>
  <si>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</si>
  <si>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</si>
  <si>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</si>
  <si>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</si>
  <si>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</si>
  <si>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</si>
  <si>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</si>
  <si>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</si>
  <si>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</si>
  <si>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</si>
  <si>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</si>
  <si>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</si>
  <si>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</si>
  <si>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</si>
  <si>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</si>
  <si>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</si>
  <si>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</si>
  <si>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</si>
  <si>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</si>
  <si>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</si>
  <si>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</si>
  <si>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</si>
  <si>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</si>
  <si>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</si>
  <si>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</si>
  <si>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</si>
  <si>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</si>
  <si>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</si>
  <si>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</si>
  <si>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</si>
  <si>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</si>
  <si>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</si>
  <si>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</si>
  <si>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</si>
  <si>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</si>
  <si>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</si>
  <si>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</si>
  <si>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</si>
  <si>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</si>
  <si>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</si>
  <si>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</si>
  <si>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</si>
  <si>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</si>
  <si>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</si>
  <si>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</si>
  <si>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</si>
  <si>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</si>
  <si>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</si>
  <si>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</si>
  <si>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</si>
  <si>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</si>
  <si>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</si>
  <si>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</si>
  <si>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</si>
  <si>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</si>
  <si>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</si>
  <si>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</si>
  <si>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</si>
  <si>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</si>
  <si>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</si>
  <si>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</si>
  <si>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</si>
  <si>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</si>
  <si>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</si>
  <si>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</si>
  <si>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</si>
  <si>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</si>
  <si>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</si>
  <si>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</si>
  <si>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</si>
  <si>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</si>
  <si>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</si>
  <si>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</si>
  <si>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</si>
  <si>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</si>
  <si>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</si>
  <si>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</si>
  <si>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</si>
  <si>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</si>
  <si>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</si>
  <si>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</si>
  <si>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</si>
  <si>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</si>
  <si>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</si>
  <si>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</si>
  <si>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</si>
  <si>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</si>
  <si>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</si>
  <si>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13 - Pereira Coruja - Ibicuí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</si>
</sst>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7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11" zoomScale="120" zoomScaleNormal="120" workbookViewId="0">
      <selection activeCell="M119" sqref="M119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38.2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5522.1727000000001</v>
      </c>
      <c r="D9" s="13">
        <f>((C9*100)/($C$24))/100</f>
        <v>0.27182520998849047</v>
      </c>
      <c r="E9" s="70">
        <f>G66</f>
        <v>5522.1727000000001</v>
      </c>
      <c r="F9" s="13">
        <f>((E9*100)/($E$24))/100</f>
        <v>0.29488990161370471</v>
      </c>
      <c r="G9" s="70">
        <f>SUM(G10:G12)</f>
        <v>4499.1974</v>
      </c>
      <c r="H9" s="13">
        <f>((G9*100)/($G$24))/100</f>
        <v>0.25572113942527958</v>
      </c>
    </row>
    <row r="10" spans="1:8" ht="12.6" customHeight="1">
      <c r="A10" s="186" t="s">
        <v>16</v>
      </c>
      <c r="B10" s="187"/>
      <c r="C10" s="66">
        <f>G49</f>
        <v>4618.4126999999999</v>
      </c>
      <c r="D10" s="92">
        <f>((C10*100)/($C$24))/100</f>
        <v>0.22733823626903429</v>
      </c>
      <c r="E10" s="71">
        <f>G49</f>
        <v>4618.4126999999999</v>
      </c>
      <c r="F10" s="92">
        <f t="shared" ref="F10:F22" si="0">((E10*100)/($E$24))/100</f>
        <v>0.24662815538428998</v>
      </c>
      <c r="G10" s="71">
        <f>G54</f>
        <v>3595.4373999999998</v>
      </c>
      <c r="H10" s="92">
        <f t="shared" ref="H10:H19" si="1">((G10*100)/($G$24))/100</f>
        <v>0.20435408072121145</v>
      </c>
    </row>
    <row r="11" spans="1:8" ht="12.6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2.2525049984534755E-3</v>
      </c>
      <c r="E11" s="72">
        <f>G60</f>
        <v>45.760000000000005</v>
      </c>
      <c r="F11" s="92">
        <f t="shared" si="0"/>
        <v>2.4436327204766938E-3</v>
      </c>
      <c r="G11" s="72">
        <f>G60</f>
        <v>45.760000000000005</v>
      </c>
      <c r="H11" s="92">
        <f t="shared" si="1"/>
        <v>2.6008637318515508E-3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4.2234468721002658E-2</v>
      </c>
      <c r="E12" s="72">
        <f>F63</f>
        <v>858</v>
      </c>
      <c r="F12" s="92">
        <f t="shared" si="0"/>
        <v>4.5818113508937997E-2</v>
      </c>
      <c r="G12" s="72">
        <f>F63</f>
        <v>858</v>
      </c>
      <c r="H12" s="92">
        <f t="shared" si="1"/>
        <v>4.8766194972216577E-2</v>
      </c>
    </row>
    <row r="13" spans="1:8" ht="12.6" customHeight="1">
      <c r="A13" s="113" t="s">
        <v>19</v>
      </c>
      <c r="B13" s="115"/>
      <c r="C13" s="73">
        <f>SUM(C14:C19)</f>
        <v>8191.2015666666666</v>
      </c>
      <c r="D13" s="13">
        <f t="shared" si="2"/>
        <v>0.40320634773288028</v>
      </c>
      <c r="E13" s="73">
        <f>SUM(E14:E19)</f>
        <v>8191.2015666666666</v>
      </c>
      <c r="F13" s="13">
        <f>((E13*100)/($E$24))/100</f>
        <v>0.43741888479734742</v>
      </c>
      <c r="G13" s="73">
        <f>SUM(G14:G19)</f>
        <v>8191.2015666666666</v>
      </c>
      <c r="H13" s="13">
        <f t="shared" si="1"/>
        <v>0.46556379097528267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0.23627674808952537</v>
      </c>
      <c r="E14" s="66">
        <f>G76</f>
        <v>4800</v>
      </c>
      <c r="F14" s="92">
        <f t="shared" si="0"/>
        <v>0.25632511053951323</v>
      </c>
      <c r="G14" s="66">
        <f>G76</f>
        <v>4800</v>
      </c>
      <c r="H14" s="92">
        <f t="shared" si="1"/>
        <v>0.27281787397044238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4.1151533625592339E-2</v>
      </c>
      <c r="E15" s="66">
        <f>G87</f>
        <v>836</v>
      </c>
      <c r="F15" s="92">
        <f t="shared" si="0"/>
        <v>4.4643290085631893E-2</v>
      </c>
      <c r="G15" s="66">
        <f>G87</f>
        <v>836</v>
      </c>
      <c r="H15" s="92">
        <f t="shared" si="1"/>
        <v>4.7515779716518713E-2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2.8740564168696064E-2</v>
      </c>
      <c r="E16" s="66">
        <f>G97</f>
        <v>583.86916666666673</v>
      </c>
      <c r="F16" s="92">
        <f t="shared" si="0"/>
        <v>3.1179235143009756E-2</v>
      </c>
      <c r="G16" s="66">
        <f>G97</f>
        <v>583.86916666666673</v>
      </c>
      <c r="H16" s="92">
        <f t="shared" si="1"/>
        <v>3.3185405151436226E-2</v>
      </c>
    </row>
    <row r="17" spans="1:8" ht="12.6" customHeight="1">
      <c r="A17" s="106" t="s">
        <v>23</v>
      </c>
      <c r="B17" s="107"/>
      <c r="C17" s="66">
        <f>G112</f>
        <v>984.37240000000008</v>
      </c>
      <c r="D17" s="92">
        <f t="shared" si="2"/>
        <v>4.8455064496058652E-2</v>
      </c>
      <c r="E17" s="66">
        <f>G112</f>
        <v>984.37240000000008</v>
      </c>
      <c r="F17" s="92">
        <f t="shared" si="0"/>
        <v>5.2566534217092918E-2</v>
      </c>
      <c r="G17" s="66">
        <f>G112</f>
        <v>984.37240000000008</v>
      </c>
      <c r="H17" s="92">
        <f t="shared" si="1"/>
        <v>5.5948830283996227E-2</v>
      </c>
    </row>
    <row r="18" spans="1:8" ht="12.6" customHeight="1">
      <c r="A18" s="106" t="s">
        <v>24</v>
      </c>
      <c r="B18" s="107"/>
      <c r="C18" s="66">
        <f>H119</f>
        <v>754.2</v>
      </c>
      <c r="D18" s="92">
        <f t="shared" si="2"/>
        <v>3.7124984043566671E-2</v>
      </c>
      <c r="E18" s="66">
        <f>H119</f>
        <v>754.2</v>
      </c>
      <c r="F18" s="92">
        <f t="shared" si="0"/>
        <v>4.0275082993521026E-2</v>
      </c>
      <c r="G18" s="66">
        <f>H119</f>
        <v>754.2</v>
      </c>
      <c r="H18" s="92">
        <f t="shared" si="1"/>
        <v>4.2866508447605763E-2</v>
      </c>
    </row>
    <row r="19" spans="1:8" ht="12.6" customHeight="1">
      <c r="A19" s="106" t="s">
        <v>25</v>
      </c>
      <c r="B19" s="107"/>
      <c r="C19" s="66">
        <f>H127</f>
        <v>232.76000000000002</v>
      </c>
      <c r="D19" s="92">
        <f t="shared" si="2"/>
        <v>1.1457453309441236E-2</v>
      </c>
      <c r="E19" s="66">
        <f>H127</f>
        <v>232.76000000000002</v>
      </c>
      <c r="F19" s="92">
        <f t="shared" si="0"/>
        <v>1.2429631818578566E-2</v>
      </c>
      <c r="G19" s="66">
        <f>H127</f>
        <v>232.76000000000002</v>
      </c>
      <c r="H19" s="92">
        <f t="shared" si="1"/>
        <v>1.322939340528337E-2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4.2787257862887109E-3</v>
      </c>
      <c r="E20" s="73">
        <f>H139</f>
        <v>86.923000000000002</v>
      </c>
      <c r="F20" s="13">
        <f t="shared" si="0"/>
        <v>4.6417807465471061E-3</v>
      </c>
      <c r="G20" s="73">
        <f>H139</f>
        <v>86.923000000000002</v>
      </c>
      <c r="H20" s="13">
        <f>((G20*100)/($G$24))/100</f>
        <v>4.9404475123193247E-3</v>
      </c>
    </row>
    <row r="21" spans="1:8" ht="12.6" customHeight="1">
      <c r="A21" s="162" t="s">
        <v>27</v>
      </c>
      <c r="B21" s="163"/>
      <c r="C21" s="73">
        <f>H146</f>
        <v>6514.8629799999999</v>
      </c>
      <c r="D21" s="13">
        <f t="shared" si="2"/>
        <v>0.32068971649234052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0.26304943284240084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4816.8331747961001</v>
      </c>
      <c r="H23" s="13">
        <f>((G23*100)/($G$24))/100</f>
        <v>0.27377462208711839</v>
      </c>
    </row>
    <row r="24" spans="1:8" ht="12.6" customHeight="1">
      <c r="A24" s="113" t="s">
        <v>30</v>
      </c>
      <c r="B24" s="115"/>
      <c r="C24" s="74">
        <f>SUM(C21,C20,C13,C9)</f>
        <v>20315.160246666666</v>
      </c>
      <c r="D24" s="13">
        <f>SUM(D9,D13,D20,D21)</f>
        <v>1</v>
      </c>
      <c r="E24" s="75">
        <f>SUM(E22,E20,E13,E9)</f>
        <v>18726.218394666666</v>
      </c>
      <c r="F24" s="13">
        <f>SUM(F9,F13,F20,F22)</f>
        <v>1</v>
      </c>
      <c r="G24" s="74">
        <f>SUM(G23,G20,G13,G9)</f>
        <v>17594.155141462768</v>
      </c>
      <c r="H24" s="13">
        <f>SUM(H9,H13,H20,H23)</f>
        <v>1</v>
      </c>
    </row>
    <row r="25" spans="1:8" ht="12.6" customHeight="1">
      <c r="A25" s="113" t="s">
        <v>31</v>
      </c>
      <c r="B25" s="115"/>
      <c r="C25" s="74">
        <f>C24/G37</f>
        <v>20.074269018445321</v>
      </c>
      <c r="D25" s="6"/>
      <c r="E25" s="76">
        <f>E24/G37</f>
        <v>18.504168374176547</v>
      </c>
      <c r="F25" s="6"/>
      <c r="G25" s="74">
        <f>G24/G37</f>
        <v>17.385528795911828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46</v>
      </c>
      <c r="G37" s="18">
        <f>F38*F37</f>
        <v>1012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4.5636489130434779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3.5528037549407112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4.5217391304347834E-2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0.84782608695652173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5.4566923913043475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4.4458472332015813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4.7430830039525693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0.82608695652173914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0.57694581686429514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1012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5.09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1012</v>
      </c>
      <c r="E102" s="54">
        <v>0.92</v>
      </c>
      <c r="F102" s="33">
        <f>D102*E102</f>
        <v>931.04000000000008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1012</v>
      </c>
      <c r="E104" s="54">
        <v>4.8000000000000001E-2</v>
      </c>
      <c r="F104" s="38">
        <f>D104*E104</f>
        <v>48.576000000000001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1012</v>
      </c>
      <c r="E106" s="57">
        <v>2E-3</v>
      </c>
      <c r="F106" s="38">
        <f>D106*E106</f>
        <v>2.024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1012</v>
      </c>
      <c r="E108" s="57">
        <v>6.9999999999999999E-4</v>
      </c>
      <c r="F108" s="38">
        <f>D108*E108</f>
        <v>0.70840000000000003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1012</v>
      </c>
      <c r="E110" s="54">
        <v>2E-3</v>
      </c>
      <c r="F110" s="38">
        <f>D110*E110</f>
        <v>2.024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984.37240000000008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984.37240000000008</v>
      </c>
      <c r="H112" s="37">
        <f>G112/C99</f>
        <v>0.97270000000000012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1012</v>
      </c>
      <c r="E115" s="20">
        <v>0.35</v>
      </c>
      <c r="F115" s="108">
        <f>D115*E115</f>
        <v>354.2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0</v>
      </c>
      <c r="F117" s="143">
        <f>D117*E117</f>
        <v>0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754.2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754.2</v>
      </c>
      <c r="I119" s="37">
        <f>H119/G37</f>
        <v>0.74525691699604746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1012</v>
      </c>
      <c r="E126" s="79">
        <v>0.23</v>
      </c>
      <c r="F126" s="152">
        <f>D126*E126</f>
        <v>232.76000000000002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232.76000000000002</v>
      </c>
      <c r="I127" s="37">
        <f>H127/G37</f>
        <v>0.23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8191.2015666666666</v>
      </c>
      <c r="I129" s="37">
        <f>H129/G37</f>
        <v>8.0940726943346508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8.589229249011858E-2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8.589229249011858E-2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13800.297266666668</v>
      </c>
      <c r="I141" s="37">
        <f>H141/G37</f>
        <v>13.636657378129119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12777.321966666666</v>
      </c>
      <c r="I142" s="37">
        <f>H142/G37</f>
        <v>12.625812220026351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6.4376116403162058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6.4376116403162058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20315.160246666666</v>
      </c>
      <c r="I150" s="37">
        <f>H150/G37</f>
        <v>20.074269018445321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1012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20.074269018445321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4.8675109960474305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4.8675109960474305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18726.21839466667</v>
      </c>
      <c r="I162" s="37">
        <f>H162/G37</f>
        <v>18.504168374176551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1012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18.504168374176551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3.1979147262845848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3.1979147262845848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16013.611669666667</v>
      </c>
      <c r="I174" s="37">
        <f>H174/G37</f>
        <v>15.823726946310936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16013.611669666667</v>
      </c>
      <c r="F180" s="108">
        <f>E180*0.0987</f>
        <v>1580.5434717961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1580.5434717961</v>
      </c>
      <c r="I181" s="37">
        <f>H181/G37</f>
        <v>1.5618018496008894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17594.155141462768</v>
      </c>
      <c r="I183" s="37">
        <f>H183/G37</f>
        <v>17.385528795911828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1012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17.385528795911828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2024-04-08T11:57:21Z</cp:lastPrinted>
  <dcterms:created xsi:type="dcterms:W3CDTF">2021-07-30T11:32:38Z</dcterms:created>
  <dcterms:modified xsi:type="dcterms:W3CDTF">2024-04-08T11:58:15Z</dcterms:modified>
</cp:coreProperties>
</file>