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69" l="1"/>
  <c r="F93" l="1"/>
  <c r="F92"/>
  <c r="F90"/>
  <c r="E86"/>
  <c r="F86"/>
  <c r="F85"/>
  <c r="F84"/>
  <c r="D81"/>
  <c r="F79"/>
  <c r="E79"/>
  <c r="E73"/>
  <c r="F71"/>
  <c r="E71"/>
  <c r="F45" l="1"/>
  <c r="G30"/>
  <c r="F63" l="1"/>
  <c r="D58"/>
  <c r="D59" s="1"/>
  <c r="F59" s="1"/>
  <c r="G60" s="1"/>
  <c r="G11" s="1"/>
  <c r="G37"/>
  <c r="F145"/>
  <c r="H146" s="1"/>
  <c r="F136"/>
  <c r="F135"/>
  <c r="F134"/>
  <c r="F133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137" l="1"/>
  <c r="E152"/>
  <c r="E164"/>
  <c r="H76"/>
  <c r="G14"/>
  <c r="E14"/>
  <c r="E11"/>
  <c r="C11"/>
  <c r="H60"/>
  <c r="D185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I137"/>
  <c r="H139"/>
  <c r="C9" l="1"/>
  <c r="H64"/>
  <c r="G66"/>
  <c r="E9" s="1"/>
  <c r="D102"/>
  <c r="F102" s="1"/>
  <c r="D106"/>
  <c r="F106" s="1"/>
  <c r="C20"/>
  <c r="E20"/>
  <c r="G20"/>
  <c r="F126"/>
  <c r="H127" s="1"/>
  <c r="E18"/>
  <c r="I119"/>
  <c r="G18"/>
  <c r="D110"/>
  <c r="F110" s="1"/>
  <c r="D104"/>
  <c r="F104" s="1"/>
  <c r="H66"/>
  <c r="I139"/>
  <c r="E19" l="1"/>
  <c r="C19"/>
  <c r="G19"/>
  <c r="I127"/>
  <c r="F111"/>
  <c r="G112" s="1"/>
  <c r="C17" l="1"/>
  <c r="G17"/>
  <c r="E17"/>
  <c r="H129"/>
  <c r="H112"/>
  <c r="C13" l="1"/>
  <c r="G13"/>
  <c r="E13"/>
  <c r="H141"/>
  <c r="H142"/>
  <c r="I129"/>
  <c r="C24" l="1"/>
  <c r="F157"/>
  <c r="H158" s="1"/>
  <c r="H150"/>
  <c r="I141"/>
  <c r="H170"/>
  <c r="I142"/>
  <c r="D12" l="1"/>
  <c r="D11"/>
  <c r="D16"/>
  <c r="D15"/>
  <c r="D20"/>
  <c r="D10"/>
  <c r="D14"/>
  <c r="C25"/>
  <c r="D9"/>
  <c r="D21"/>
  <c r="D18"/>
  <c r="D19"/>
  <c r="D17"/>
  <c r="D13"/>
  <c r="E22"/>
  <c r="H160"/>
  <c r="H162" s="1"/>
  <c r="I158"/>
  <c r="I160" s="1"/>
  <c r="H154"/>
  <c r="I150"/>
  <c r="H172"/>
  <c r="H174" s="1"/>
  <c r="I170"/>
  <c r="I172" s="1"/>
  <c r="E180" l="1"/>
  <c r="F180" s="1"/>
  <c r="H181" s="1"/>
  <c r="D24"/>
  <c r="I162"/>
  <c r="H166"/>
  <c r="I174"/>
  <c r="E24"/>
  <c r="I181" l="1"/>
  <c r="G23"/>
  <c r="H183"/>
  <c r="H187" s="1"/>
  <c r="F10"/>
  <c r="F15"/>
  <c r="F14"/>
  <c r="F9"/>
  <c r="F12"/>
  <c r="F22"/>
  <c r="F11"/>
  <c r="F16"/>
  <c r="F20"/>
  <c r="F18"/>
  <c r="F19"/>
  <c r="F17"/>
  <c r="F13"/>
  <c r="G24"/>
  <c r="E25"/>
  <c r="I183"/>
  <c r="F24" l="1"/>
  <c r="H10"/>
  <c r="H14"/>
  <c r="G25"/>
  <c r="H20"/>
  <c r="H12"/>
  <c r="H16"/>
  <c r="H9"/>
  <c r="H11"/>
  <c r="H15"/>
  <c r="H23"/>
  <c r="H18"/>
  <c r="H19"/>
  <c r="H17"/>
  <c r="H13"/>
  <c r="H24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<sst xmlns="http://schemas.openxmlformats.org/spreadsheetml/2006/main" count="317" uniqueCount="188">
  <si>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</si>
  <si>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</si>
  <si>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</si>
  <si>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</si>
  <si>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</si>
  <si>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</si>
  <si>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</si>
  <si>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</si>
  <si>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</si>
  <si>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</si>
  <si>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</si>
  <si>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</si>
  <si>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</si>
  <si>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</si>
  <si>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</si>
  <si>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</si>
  <si>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</si>
  <si>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</si>
  <si>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</si>
  <si>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</si>
  <si>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</si>
  <si>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</si>
  <si>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</si>
  <si>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</si>
  <si>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</si>
  <si>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</si>
  <si>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</si>
  <si>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</si>
  <si>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</si>
  <si>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</si>
  <si>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</si>
  <si>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</si>
  <si>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</si>
  <si>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</si>
  <si>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</si>
  <si>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</si>
  <si>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</si>
  <si>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</si>
  <si>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</si>
  <si>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</si>
  <si>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</si>
  <si>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</si>
  <si>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</si>
  <si>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</si>
  <si>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</si>
  <si>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</si>
  <si>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</si>
  <si>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</si>
  <si>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</si>
  <si>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</si>
  <si>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</si>
  <si>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</si>
  <si>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</si>
  <si>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</si>
  <si>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</si>
  <si>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</si>
  <si>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</si>
  <si>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</si>
  <si>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</si>
  <si>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</si>
  <si>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</si>
  <si>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</si>
  <si>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</si>
  <si>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</si>
  <si>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</si>
  <si>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</si>
  <si>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</si>
  <si>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</si>
  <si>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</si>
  <si>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</si>
  <si>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</si>
  <si>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</si>
  <si>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</si>
  <si>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</si>
  <si>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</si>
  <si>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</si>
  <si>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</si>
  <si>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</si>
  <si>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</si>
  <si>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</si>
  <si>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</si>
  <si>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</si>
  <si>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</si>
  <si>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</si>
  <si>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</si>
  <si>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</si>
  <si>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</si>
  <si>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</si>
  <si>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</si>
  <si>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</si>
  <si>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</si>
  <si>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</si>
  <si>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</si>
  <si>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</si>
  <si>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</si>
  <si>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</si>
  <si>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</si>
  <si>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</si>
  <si>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</si>
  <si>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</si>
  <si>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</si>
  <si>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</si>
  <si>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</si>
  <si>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</si>
  <si>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</si>
  <si>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</si>
  <si>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</si>
  <si>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</si>
  <si>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</si>
  <si>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</si>
  <si>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</si>
  <si>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</si>
  <si>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</si>
  <si>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</si>
  <si>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</si>
  <si>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</si>
  <si>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</si>
  <si>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</si>
  <si>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</si>
  <si>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</si>
  <si>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</si>
  <si>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</si>
  <si>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</si>
  <si>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</si>
  <si>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</si>
  <si>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</si>
  <si>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</si>
  <si>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</si>
  <si>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</si>
  <si>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</si>
  <si>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</si>
  <si>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</si>
  <si>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</si>
  <si>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</si>
  <si>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</si>
  <si>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</si>
  <si>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</si>
  <si>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</si>
  <si>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</si>
  <si>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</si>
  <si>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</si>
  <si>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</si>
  <si>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</si>
  <si>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</si>
  <si>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</si>
  <si>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</si>
  <si>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</si>
  <si>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</si>
  <si>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</si>
  <si>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</si>
  <si>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</si>
  <si>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</si>
  <si>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</si>
  <si>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</si>
  <si>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</si>
  <si>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</si>
  <si>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</si>
  <si>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</si>
  <si>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</si>
  <si>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</si>
  <si>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</si>
  <si>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</si>
  <si>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</si>
  <si>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</si>
  <si>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</si>
  <si>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</si>
  <si>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</si>
  <si>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</si>
  <si>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</si>
  <si>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</si>
  <si>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</si>
  <si>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</si>
  <si>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</si>
  <si>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</si>
  <si>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</si>
  <si>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</si>
  <si>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</si>
  <si>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</si>
  <si>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</si>
  <si>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</si>
  <si>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</si>
  <si>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</si>
  <si>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</si>
  <si>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</si>
  <si>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</si>
  <si>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</si>
  <si>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</si>
  <si>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11 - Aleixo Rocha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</si>
</sst>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7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13" zoomScale="120" zoomScaleNormal="120" workbookViewId="0">
      <selection activeCell="N111" sqref="N111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83" t="s">
        <v>186</v>
      </c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4"/>
      <c r="E3" s="185"/>
      <c r="F3" s="2" t="s">
        <v>4</v>
      </c>
      <c r="G3" s="184"/>
      <c r="H3" s="185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3" t="s">
        <v>187</v>
      </c>
      <c r="F4" s="173"/>
      <c r="G4" s="173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5522.1727000000001</v>
      </c>
      <c r="D9" s="13">
        <f>((C9*100)/($C$24))/100</f>
        <v>0.22650301541597515</v>
      </c>
      <c r="E9" s="70">
        <f>G66</f>
        <v>5522.1727000000001</v>
      </c>
      <c r="F9" s="13">
        <f>((E9*100)/($E$24))/100</f>
        <v>0.24229421228882181</v>
      </c>
      <c r="G9" s="70">
        <f>SUM(G10:G12)</f>
        <v>4499.1974</v>
      </c>
      <c r="H9" s="13">
        <f>((G9*100)/($G$24))/100</f>
        <v>0.20394963027677737</v>
      </c>
    </row>
    <row r="10" spans="1:8" ht="12.6" customHeight="1">
      <c r="A10" s="186" t="s">
        <v>16</v>
      </c>
      <c r="B10" s="187"/>
      <c r="C10" s="66">
        <f>G49</f>
        <v>4618.4126999999999</v>
      </c>
      <c r="D10" s="92">
        <f>((C10*100)/($C$24))/100</f>
        <v>0.1894334820396753</v>
      </c>
      <c r="E10" s="71">
        <f>G49</f>
        <v>4618.4126999999999</v>
      </c>
      <c r="F10" s="92">
        <f t="shared" ref="F10:F22" si="0">((E10*100)/($E$24))/100</f>
        <v>0.20264028815527457</v>
      </c>
      <c r="G10" s="71">
        <f>G54</f>
        <v>3595.4373999999998</v>
      </c>
      <c r="H10" s="92">
        <f t="shared" ref="H10:H19" si="1">((G10*100)/($G$24))/100</f>
        <v>0.16298198616786577</v>
      </c>
    </row>
    <row r="11" spans="1:8" ht="12.6" customHeight="1">
      <c r="A11" s="106" t="s">
        <v>17</v>
      </c>
      <c r="B11" s="107"/>
      <c r="C11" s="91">
        <f>G60</f>
        <v>45.760000000000005</v>
      </c>
      <c r="D11" s="92">
        <f t="shared" ref="D11:D21" si="2">((C11*100)/($C$24))/100</f>
        <v>1.8769383987999914E-3</v>
      </c>
      <c r="E11" s="72">
        <f>G60</f>
        <v>45.760000000000005</v>
      </c>
      <c r="F11" s="92">
        <f t="shared" si="0"/>
        <v>2.0077936270150492E-3</v>
      </c>
      <c r="G11" s="72">
        <f>G60</f>
        <v>45.760000000000005</v>
      </c>
      <c r="H11" s="92">
        <f t="shared" si="1"/>
        <v>2.0743110941221061E-3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3.5192594977499832E-2</v>
      </c>
      <c r="E12" s="72">
        <f>F63</f>
        <v>858</v>
      </c>
      <c r="F12" s="92">
        <f t="shared" si="0"/>
        <v>3.764613050653217E-2</v>
      </c>
      <c r="G12" s="72">
        <f>F63</f>
        <v>858</v>
      </c>
      <c r="H12" s="92">
        <f t="shared" si="1"/>
        <v>3.8893333014789477E-2</v>
      </c>
    </row>
    <row r="13" spans="1:8" ht="12.6" customHeight="1">
      <c r="A13" s="113" t="s">
        <v>19</v>
      </c>
      <c r="B13" s="115"/>
      <c r="C13" s="73">
        <f>SUM(C14:C19)</f>
        <v>12256.170166666667</v>
      </c>
      <c r="D13" s="13">
        <f t="shared" si="2"/>
        <v>0.50271145996598665</v>
      </c>
      <c r="E13" s="73">
        <f>SUM(E14:E19)</f>
        <v>12256.170166666667</v>
      </c>
      <c r="F13" s="13">
        <f>((E13*100)/($E$24))/100</f>
        <v>0.53775918601934658</v>
      </c>
      <c r="G13" s="73">
        <f>SUM(G14:G19)</f>
        <v>12256.170166666667</v>
      </c>
      <c r="H13" s="13">
        <f t="shared" si="1"/>
        <v>0.55557495079031993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0.19688165022377524</v>
      </c>
      <c r="E14" s="66">
        <f>G76</f>
        <v>4800</v>
      </c>
      <c r="F14" s="92">
        <f t="shared" si="0"/>
        <v>0.21060772311346668</v>
      </c>
      <c r="G14" s="66">
        <f>G76</f>
        <v>4800</v>
      </c>
      <c r="H14" s="92">
        <f t="shared" si="1"/>
        <v>0.21758507980301808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3.4290220747307525E-2</v>
      </c>
      <c r="E15" s="66">
        <f>G87</f>
        <v>836</v>
      </c>
      <c r="F15" s="92">
        <f t="shared" si="0"/>
        <v>3.6680845108928779E-2</v>
      </c>
      <c r="G15" s="66">
        <f>G87</f>
        <v>836</v>
      </c>
      <c r="H15" s="92">
        <f t="shared" si="1"/>
        <v>3.7896068065692318E-2</v>
      </c>
    </row>
    <row r="16" spans="1:8" ht="12.6" customHeight="1">
      <c r="A16" s="106" t="s">
        <v>22</v>
      </c>
      <c r="B16" s="107"/>
      <c r="C16" s="66">
        <f>G97</f>
        <v>583.86916666666673</v>
      </c>
      <c r="D16" s="92">
        <f t="shared" si="2"/>
        <v>2.3948567718357044E-2</v>
      </c>
      <c r="E16" s="66">
        <f>G97</f>
        <v>583.86916666666673</v>
      </c>
      <c r="F16" s="92">
        <f t="shared" si="0"/>
        <v>2.5618199122463308E-2</v>
      </c>
      <c r="G16" s="66">
        <f>G97</f>
        <v>583.86916666666673</v>
      </c>
      <c r="H16" s="92">
        <f t="shared" si="1"/>
        <v>2.6466920671601737E-2</v>
      </c>
    </row>
    <row r="17" spans="1:8" ht="12.6" customHeight="1">
      <c r="A17" s="106" t="s">
        <v>23</v>
      </c>
      <c r="B17" s="107"/>
      <c r="C17" s="66">
        <f>G112</f>
        <v>3530.9010000000007</v>
      </c>
      <c r="D17" s="92">
        <f t="shared" si="2"/>
        <v>0.14482700326182885</v>
      </c>
      <c r="E17" s="66">
        <f>G112</f>
        <v>3530.9010000000007</v>
      </c>
      <c r="F17" s="92">
        <f t="shared" si="0"/>
        <v>0.15492396253105475</v>
      </c>
      <c r="G17" s="66">
        <f>G112</f>
        <v>3530.9010000000007</v>
      </c>
      <c r="H17" s="92">
        <f t="shared" si="1"/>
        <v>0.16005653663782426</v>
      </c>
    </row>
    <row r="18" spans="1:8" ht="12.6" customHeight="1">
      <c r="A18" s="106" t="s">
        <v>24</v>
      </c>
      <c r="B18" s="107"/>
      <c r="C18" s="66">
        <f>H119</f>
        <v>1670.5</v>
      </c>
      <c r="D18" s="92">
        <f t="shared" si="2"/>
        <v>6.8518915978920111E-2</v>
      </c>
      <c r="E18" s="66">
        <f>H119</f>
        <v>1670.5</v>
      </c>
      <c r="F18" s="92">
        <f t="shared" si="0"/>
        <v>7.3295875304384597E-2</v>
      </c>
      <c r="G18" s="66">
        <f>H119</f>
        <v>1670.5</v>
      </c>
      <c r="H18" s="92">
        <f t="shared" si="1"/>
        <v>7.5724140793946182E-2</v>
      </c>
    </row>
    <row r="19" spans="1:8" ht="12.6" customHeight="1">
      <c r="A19" s="106" t="s">
        <v>25</v>
      </c>
      <c r="B19" s="107"/>
      <c r="C19" s="66">
        <f>H127</f>
        <v>834.90000000000009</v>
      </c>
      <c r="D19" s="92">
        <f t="shared" si="2"/>
        <v>3.4245102035797913E-2</v>
      </c>
      <c r="E19" s="66">
        <f>H127</f>
        <v>834.90000000000009</v>
      </c>
      <c r="F19" s="92">
        <f t="shared" si="0"/>
        <v>3.6632580839048613E-2</v>
      </c>
      <c r="G19" s="66">
        <f>H127</f>
        <v>834.90000000000009</v>
      </c>
      <c r="H19" s="92">
        <f t="shared" si="1"/>
        <v>3.7846204818237458E-2</v>
      </c>
    </row>
    <row r="20" spans="1:8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3.565321600500253E-3</v>
      </c>
      <c r="E20" s="73">
        <f>H139</f>
        <v>86.923000000000002</v>
      </c>
      <c r="F20" s="13">
        <f t="shared" si="0"/>
        <v>3.8138864825399714E-3</v>
      </c>
      <c r="G20" s="73">
        <f>H139</f>
        <v>86.923000000000002</v>
      </c>
      <c r="H20" s="13">
        <f>((G20*100)/($G$24))/100</f>
        <v>3.9402391441078618E-3</v>
      </c>
    </row>
    <row r="21" spans="1:8" ht="12.6" customHeight="1">
      <c r="A21" s="162" t="s">
        <v>27</v>
      </c>
      <c r="B21" s="163"/>
      <c r="C21" s="73">
        <f>H146</f>
        <v>6514.8629799999999</v>
      </c>
      <c r="D21" s="13">
        <f t="shared" si="2"/>
        <v>0.26722020301753796</v>
      </c>
      <c r="E21" s="14"/>
      <c r="F21" s="13"/>
      <c r="G21" s="14"/>
      <c r="H21" s="13"/>
    </row>
    <row r="22" spans="1:8" ht="12.6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0.21613271520929153</v>
      </c>
      <c r="G22" s="14"/>
      <c r="H22" s="13"/>
    </row>
    <row r="23" spans="1:8" ht="12.6" customHeight="1">
      <c r="A23" s="162" t="s">
        <v>29</v>
      </c>
      <c r="B23" s="163"/>
      <c r="C23" s="14"/>
      <c r="D23" s="14"/>
      <c r="E23" s="14"/>
      <c r="F23" s="14"/>
      <c r="G23" s="73">
        <f>H170+H181</f>
        <v>5218.0455756161</v>
      </c>
      <c r="H23" s="13">
        <f>((G23*100)/($G$24))/100</f>
        <v>0.23653517978879468</v>
      </c>
    </row>
    <row r="24" spans="1:8" ht="12.6" customHeight="1">
      <c r="A24" s="113" t="s">
        <v>30</v>
      </c>
      <c r="B24" s="115"/>
      <c r="C24" s="74">
        <f>SUM(C21,C20,C13,C9)</f>
        <v>24380.128846666667</v>
      </c>
      <c r="D24" s="13">
        <f>SUM(D9,D13,D20,D21)</f>
        <v>1</v>
      </c>
      <c r="E24" s="75">
        <f>SUM(E22,E20,E13,E9)</f>
        <v>22791.186994666667</v>
      </c>
      <c r="F24" s="13">
        <f>SUM(F9,F13,F20,F22)</f>
        <v>0.99999999999999989</v>
      </c>
      <c r="G24" s="74">
        <f>SUM(G23,G20,G13,G9)</f>
        <v>22060.336142282769</v>
      </c>
      <c r="H24" s="13">
        <f>SUM(H9,H13,H20,H23)</f>
        <v>0.99999999999999989</v>
      </c>
    </row>
    <row r="25" spans="1:8" ht="12.6" customHeight="1">
      <c r="A25" s="113" t="s">
        <v>31</v>
      </c>
      <c r="B25" s="115"/>
      <c r="C25" s="74">
        <f>C24/G37</f>
        <v>6.7162889384756657</v>
      </c>
      <c r="D25" s="6"/>
      <c r="E25" s="76">
        <f>E24/G37</f>
        <v>6.2785639103764925</v>
      </c>
      <c r="F25" s="6"/>
      <c r="G25" s="74">
        <f>G24/G37</f>
        <v>6.077227587405722</v>
      </c>
      <c r="H25" s="13"/>
    </row>
    <row r="26" spans="1:8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165</v>
      </c>
      <c r="G37" s="18">
        <f>F38*F37</f>
        <v>3630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22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1.2722899999999999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0.99047862258953168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22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45.760000000000005</v>
      </c>
      <c r="H60" s="42">
        <f>G60/G37</f>
        <v>1.2606060606060607E-2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0.23636363636363636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5522.1727000000001</v>
      </c>
      <c r="H66" s="37">
        <f>G66/G37</f>
        <v>1.521259696969697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4499.1974</v>
      </c>
      <c r="H67" s="37">
        <f>G67/G37</f>
        <v>1.2394483195592287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1.3223140495867769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0.23030303030303031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0.16084550045913684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3630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5.09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3630</v>
      </c>
      <c r="E102" s="54">
        <v>0.92</v>
      </c>
      <c r="F102" s="33">
        <f>D102*E102</f>
        <v>3339.6000000000004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3630</v>
      </c>
      <c r="E104" s="54">
        <v>4.8000000000000001E-2</v>
      </c>
      <c r="F104" s="38">
        <f>D104*E104</f>
        <v>174.24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3630</v>
      </c>
      <c r="E106" s="57">
        <v>2E-3</v>
      </c>
      <c r="F106" s="38">
        <f>D106*E106</f>
        <v>7.26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3630</v>
      </c>
      <c r="E108" s="57">
        <v>6.9999999999999999E-4</v>
      </c>
      <c r="F108" s="38">
        <f>D108*E108</f>
        <v>2.5409999999999999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3630</v>
      </c>
      <c r="E110" s="54">
        <v>2E-3</v>
      </c>
      <c r="F110" s="38">
        <f>D110*E110</f>
        <v>7.26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0.97270000000000012</v>
      </c>
      <c r="F111" s="18">
        <f>SUM(F102:F110)</f>
        <v>3530.9010000000007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3530.9010000000007</v>
      </c>
      <c r="H112" s="37">
        <f>G112/C99</f>
        <v>0.97270000000000023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3630</v>
      </c>
      <c r="E115" s="20">
        <v>0.35</v>
      </c>
      <c r="F115" s="108">
        <f>D115*E115</f>
        <v>1270.5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22</v>
      </c>
      <c r="E117" s="89">
        <v>0</v>
      </c>
      <c r="F117" s="143">
        <f>D117*E117</f>
        <v>0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1670.5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1670.5</v>
      </c>
      <c r="I119" s="37">
        <f>H119/G37</f>
        <v>0.46019283746556472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2012</v>
      </c>
      <c r="F122" s="108">
        <f>D122*E122</f>
        <v>12072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185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3630</v>
      </c>
      <c r="E126" s="79">
        <v>0.23</v>
      </c>
      <c r="F126" s="152">
        <f>D126*E126</f>
        <v>834.90000000000009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834.90000000000009</v>
      </c>
      <c r="I127" s="37">
        <f>H127/G37</f>
        <v>0.23000000000000004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12256.170166666667</v>
      </c>
      <c r="I129" s="37">
        <f>H129/G37</f>
        <v>3.3763554178145085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2.3945730027548209E-2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2.3945730027548209E-2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17865.265866666668</v>
      </c>
      <c r="I141" s="37">
        <f>H141/G37</f>
        <v>4.9215608448117543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16842.290566666667</v>
      </c>
      <c r="I142" s="37">
        <f>H142/G37</f>
        <v>4.6397494674012858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1.7947280936639118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1.7947280936639118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24380.128846666667</v>
      </c>
      <c r="I150" s="37">
        <f>H150/G37</f>
        <v>6.7162889384756657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3630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6.7162889384756657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1.3570030655647383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1.3570030655647383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22791.18699466667</v>
      </c>
      <c r="I162" s="37">
        <f>H162/G37</f>
        <v>6.2785639103764934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3630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6.2785639103764934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0.89153986308539945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0.89153986308539945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20078.580269666665</v>
      </c>
      <c r="I174" s="37">
        <f>H174/G37</f>
        <v>5.5312893304866844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20078.580269666665</v>
      </c>
      <c r="F180" s="108">
        <f>E180*0.0987</f>
        <v>1981.7558726160999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1981.7558726160999</v>
      </c>
      <c r="I181" s="37">
        <f>H181/G37</f>
        <v>0.54593825691903575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22060.336142282766</v>
      </c>
      <c r="I183" s="37">
        <f>H183/G37</f>
        <v>6.0772275874057202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3630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6.0772275874057202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2024-04-08T11:51:30Z</cp:lastPrinted>
  <dcterms:created xsi:type="dcterms:W3CDTF">2021-07-30T11:32:38Z</dcterms:created>
  <dcterms:modified xsi:type="dcterms:W3CDTF">2024-04-08T11:53:14Z</dcterms:modified>
</cp:coreProperties>
</file>