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nto - 04-04-2024\Planilhas\Com Pedágio\"/>
    </mc:Choice>
  </mc:AlternateContent>
  <xr:revisionPtr revIDLastSave="0" documentId="13_ncr:1_{362BACA6-7701-4048-9BC9-57E996E503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<sst xmlns="http://schemas.openxmlformats.org/spreadsheetml/2006/main" count="317" uniqueCount="188">
  <si>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</si>
  <si>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</si>
  <si>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</si>
  <si>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</si>
  <si>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</si>
  <si>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</si>
  <si>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</si>
  <si>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</si>
  <si>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</si>
  <si>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</si>
  <si>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</si>
  <si>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</si>
  <si>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</si>
  <si>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</si>
  <si>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</si>
  <si>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</si>
  <si>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</si>
  <si>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</si>
  <si>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</si>
  <si>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</si>
  <si>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</si>
  <si>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</si>
  <si>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</si>
  <si>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</si>
  <si>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</si>
  <si>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</si>
  <si>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</si>
  <si>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</si>
  <si>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</si>
  <si>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</si>
  <si>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</si>
  <si>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</si>
  <si>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</si>
  <si>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</si>
  <si>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</si>
  <si>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</si>
  <si>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</si>
  <si>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</si>
  <si>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</si>
  <si>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</si>
  <si>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</si>
  <si>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</si>
  <si>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</si>
  <si>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</si>
  <si>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</si>
  <si>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</si>
  <si>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</si>
  <si>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</si>
  <si>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</si>
  <si>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</si>
  <si>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</si>
  <si>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</si>
  <si>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</si>
  <si>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</si>
  <si>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</si>
  <si>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</si>
  <si>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</si>
  <si>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</si>
  <si>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</si>
  <si>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</si>
  <si>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</si>
  <si>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</si>
  <si>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</si>
  <si>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</si>
  <si>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</si>
  <si>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</si>
  <si>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</si>
  <si>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</si>
  <si>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</si>
  <si>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</si>
  <si>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</si>
  <si>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</si>
  <si>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</si>
  <si>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</si>
  <si>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</si>
  <si>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</si>
  <si>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</si>
  <si>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</si>
  <si>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</si>
  <si>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</si>
  <si>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</si>
  <si>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</si>
  <si>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</si>
  <si>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</si>
  <si>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</si>
  <si>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</si>
  <si>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</si>
  <si>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</si>
  <si>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</si>
  <si>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</si>
  <si>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</si>
  <si>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</si>
  <si>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</si>
  <si>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</si>
  <si>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</si>
  <si>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</si>
  <si>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</si>
  <si>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</si>
  <si>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</si>
  <si>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</si>
  <si>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</si>
  <si>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</si>
  <si>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</si>
  <si>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</si>
  <si>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</si>
  <si>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</si>
  <si>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</si>
  <si>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</si>
  <si>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</si>
  <si>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</si>
  <si>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</si>
  <si>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</si>
  <si>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</si>
  <si>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</si>
  <si>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</si>
  <si>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</si>
  <si>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</si>
  <si>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</si>
  <si>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</si>
  <si>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</si>
  <si>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</si>
  <si>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</si>
  <si>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</si>
  <si>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</si>
  <si>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</si>
  <si>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</si>
  <si>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</si>
  <si>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</si>
  <si>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</si>
  <si>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</si>
  <si>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</si>
  <si>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</si>
  <si>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</si>
  <si>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</si>
  <si>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</si>
  <si>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</si>
  <si>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</si>
  <si>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</si>
  <si>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</si>
  <si>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</si>
  <si>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</si>
  <si>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</si>
  <si>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</si>
  <si>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</si>
  <si>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</si>
  <si>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</si>
  <si>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</si>
  <si>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</si>
  <si>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</si>
  <si>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</si>
  <si>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</si>
  <si>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</si>
  <si>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</si>
  <si>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</si>
  <si>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</si>
  <si>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</si>
  <si>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</si>
  <si>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</si>
  <si>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</si>
  <si>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</si>
  <si>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</si>
  <si>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</si>
  <si>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</si>
  <si>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</si>
  <si>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</si>
  <si>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</si>
  <si>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</si>
  <si>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</si>
  <si>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</si>
  <si>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</si>
  <si>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</si>
  <si>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</si>
  <si>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</si>
  <si>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</si>
  <si>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</si>
  <si>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</si>
  <si>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</si>
  <si>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</si>
  <si>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</si>
  <si>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</si>
  <si>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</si>
  <si>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</si>
  <si>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</si>
  <si>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</si>
  <si>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</si>
  <si>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</si>
  <si>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</si>
  <si>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- Linha 07-IAPD Bairro Praia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</si>
</sst>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4" fontId="5" fillId="0" borderId="1" xfId="0" applyNumberFormat="1" applyFont="1" applyBorder="1" applyAlignment="1">
      <alignment horizontal="right" vertical="top" shrinkToFit="1"/>
    </xf>
    <xf numFmtId="10" fontId="8" fillId="0" borderId="1" xfId="0" applyNumberFormat="1" applyFont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left" vertical="top" indent="4" shrinkToFit="1"/>
    </xf>
    <xf numFmtId="4" fontId="8" fillId="0" borderId="1" xfId="0" applyNumberFormat="1" applyFont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Border="1" applyAlignment="1">
      <alignment horizontal="right" vertical="top" shrinkToFit="1"/>
    </xf>
    <xf numFmtId="165" fontId="5" fillId="0" borderId="1" xfId="0" applyNumberFormat="1" applyFont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8" fontId="7" fillId="0" borderId="1" xfId="0" applyNumberFormat="1" applyFont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shrinkToFit="1"/>
    </xf>
    <xf numFmtId="2" fontId="18" fillId="0" borderId="1" xfId="0" applyNumberFormat="1" applyFont="1" applyBorder="1" applyAlignment="1">
      <alignment horizontal="right" vertical="top" shrinkToFit="1"/>
    </xf>
    <xf numFmtId="0" fontId="20" fillId="0" borderId="1" xfId="0" applyFont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8" fontId="7" fillId="0" borderId="1" xfId="0" applyNumberFormat="1" applyFont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0" fontId="21" fillId="0" borderId="1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4" xfId="0" applyNumberFormat="1" applyFont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4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right" vertical="top" shrinkToFit="1"/>
    </xf>
    <xf numFmtId="4" fontId="18" fillId="0" borderId="4" xfId="0" applyNumberFormat="1" applyFont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topLeftCell="A13" zoomScale="120" zoomScaleNormal="120" workbookViewId="0">
      <selection activeCell="I5" sqref="I5"/>
    </sheetView>
  </sheetViews>
  <sheetFormatPr defaultRowHeight="13"/>
  <cols>
    <col min="1" max="1" width="18.69921875" customWidth="1"/>
    <col min="2" max="2" width="28.5" customWidth="1"/>
    <col min="3" max="3" width="14.796875" customWidth="1"/>
    <col min="4" max="4" width="13.296875" customWidth="1"/>
    <col min="5" max="5" width="15.5" customWidth="1"/>
    <col min="6" max="6" width="13.5" customWidth="1"/>
    <col min="7" max="7" width="15.19921875" customWidth="1"/>
    <col min="8" max="8" width="9.19921875" bestFit="1" customWidth="1"/>
  </cols>
  <sheetData>
    <row r="1" spans="1:8" ht="18.25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5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5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5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5" customHeight="1">
      <c r="A9" s="103" t="s">
        <v>15</v>
      </c>
      <c r="B9" s="104"/>
      <c r="C9" s="90">
        <f>SUM(C10:C12)</f>
        <v>5522.1727000000001</v>
      </c>
      <c r="D9" s="13">
        <f>((C9*100)/($C$24))/100</f>
        <v>0.27255848971539687</v>
      </c>
      <c r="E9" s="70">
        <f>G66</f>
        <v>5522.1727000000001</v>
      </c>
      <c r="F9" s="13">
        <f>((E9*100)/($E$24))/100</f>
        <v>0.29575309764406094</v>
      </c>
      <c r="G9" s="70">
        <f>SUM(G10:G12)</f>
        <v>4499.1974</v>
      </c>
      <c r="H9" s="13">
        <f>((G9*100)/($G$24))/100</f>
        <v>0.25659691404065466</v>
      </c>
    </row>
    <row r="10" spans="1:8" ht="12.65" customHeight="1">
      <c r="A10" s="105" t="s">
        <v>16</v>
      </c>
      <c r="B10" s="106"/>
      <c r="C10" s="66">
        <f>G49</f>
        <v>4618.4126999999999</v>
      </c>
      <c r="D10" s="92">
        <f>((C10*100)/($C$24))/100</f>
        <v>0.22795150727437552</v>
      </c>
      <c r="E10" s="71">
        <f>G49</f>
        <v>4618.4126999999999</v>
      </c>
      <c r="F10" s="92">
        <f t="shared" ref="F10:F22" si="0">((E10*100)/($E$24))/100</f>
        <v>0.24735008056225241</v>
      </c>
      <c r="G10" s="71">
        <f>G54</f>
        <v>3595.4373999999998</v>
      </c>
      <c r="H10" s="92">
        <f t="shared" ref="H10:H19" si="1">((G10*100)/($G$24))/100</f>
        <v>0.2050539372792034</v>
      </c>
    </row>
    <row r="11" spans="1:8" ht="12.65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2.2585813894187992E-3</v>
      </c>
      <c r="E11" s="72">
        <f>G60</f>
        <v>45.760000000000005</v>
      </c>
      <c r="F11" s="92">
        <f t="shared" si="0"/>
        <v>2.4507856750282785E-3</v>
      </c>
      <c r="G11" s="72">
        <f>G60</f>
        <v>45.760000000000005</v>
      </c>
      <c r="H11" s="92">
        <f t="shared" si="1"/>
        <v>2.609770975263357E-3</v>
      </c>
    </row>
    <row r="12" spans="1:8" ht="12.65" customHeight="1">
      <c r="A12" s="107" t="s">
        <v>18</v>
      </c>
      <c r="B12" s="108"/>
      <c r="C12" s="91">
        <f>F63</f>
        <v>858</v>
      </c>
      <c r="D12" s="92">
        <f t="shared" si="2"/>
        <v>4.234840105160248E-2</v>
      </c>
      <c r="E12" s="72">
        <f>F63</f>
        <v>858</v>
      </c>
      <c r="F12" s="92">
        <f t="shared" si="0"/>
        <v>4.595223140678021E-2</v>
      </c>
      <c r="G12" s="72">
        <f>F63</f>
        <v>858</v>
      </c>
      <c r="H12" s="92">
        <f t="shared" si="1"/>
        <v>4.8933205786187942E-2</v>
      </c>
    </row>
    <row r="13" spans="1:8" ht="12.65" customHeight="1">
      <c r="A13" s="103" t="s">
        <v>19</v>
      </c>
      <c r="B13" s="104"/>
      <c r="C13" s="73">
        <f>SUM(C14:C19)</f>
        <v>8136.5465266666661</v>
      </c>
      <c r="D13" s="13">
        <f t="shared" si="2"/>
        <v>0.40159642830571457</v>
      </c>
      <c r="E13" s="73">
        <f>SUM(E14:E19)</f>
        <v>8136.5465266666661</v>
      </c>
      <c r="F13" s="13">
        <f>((E13*100)/($E$24))/100</f>
        <v>0.43577210821144574</v>
      </c>
      <c r="G13" s="73">
        <f>SUM(G14:G19)</f>
        <v>8136.5465266666661</v>
      </c>
      <c r="H13" s="13">
        <f t="shared" si="1"/>
        <v>0.46404114869262547</v>
      </c>
    </row>
    <row r="14" spans="1:8" ht="12.65" customHeight="1">
      <c r="A14" s="107" t="s">
        <v>20</v>
      </c>
      <c r="B14" s="108"/>
      <c r="C14" s="66">
        <f>G76</f>
        <v>4800</v>
      </c>
      <c r="D14" s="92">
        <f t="shared" si="2"/>
        <v>0.23691413175721665</v>
      </c>
      <c r="E14" s="66">
        <f>G76</f>
        <v>4800</v>
      </c>
      <c r="F14" s="92">
        <f t="shared" si="0"/>
        <v>0.25707542045751169</v>
      </c>
      <c r="G14" s="66">
        <f>G76</f>
        <v>4800</v>
      </c>
      <c r="H14" s="92">
        <f t="shared" si="1"/>
        <v>0.27375220020245</v>
      </c>
    </row>
    <row r="15" spans="1:8" ht="12.65" customHeight="1">
      <c r="A15" s="107" t="s">
        <v>21</v>
      </c>
      <c r="B15" s="108"/>
      <c r="C15" s="66">
        <f>G87</f>
        <v>836</v>
      </c>
      <c r="D15" s="92">
        <f t="shared" si="2"/>
        <v>4.1262544614381905E-2</v>
      </c>
      <c r="E15" s="66">
        <f>G87</f>
        <v>836</v>
      </c>
      <c r="F15" s="92">
        <f t="shared" si="0"/>
        <v>4.4773969063016616E-2</v>
      </c>
      <c r="G15" s="66">
        <f>G87</f>
        <v>836</v>
      </c>
      <c r="H15" s="92">
        <f t="shared" si="1"/>
        <v>4.7678508201926706E-2</v>
      </c>
    </row>
    <row r="16" spans="1:8" ht="12.65" customHeight="1">
      <c r="A16" s="107" t="s">
        <v>22</v>
      </c>
      <c r="B16" s="108"/>
      <c r="C16" s="66">
        <f>G97</f>
        <v>583.86916666666673</v>
      </c>
      <c r="D16" s="92">
        <f t="shared" si="2"/>
        <v>2.8818095141800618E-2</v>
      </c>
      <c r="E16" s="66">
        <f>G97</f>
        <v>583.86916666666673</v>
      </c>
      <c r="F16" s="92">
        <f t="shared" si="0"/>
        <v>3.1270502398543815E-2</v>
      </c>
      <c r="G16" s="66">
        <f>G97</f>
        <v>583.86916666666673</v>
      </c>
      <c r="H16" s="92">
        <f t="shared" si="1"/>
        <v>3.3299056042785623E-2</v>
      </c>
    </row>
    <row r="17" spans="1:8" ht="12.65" customHeight="1">
      <c r="A17" s="107" t="s">
        <v>23</v>
      </c>
      <c r="B17" s="108"/>
      <c r="C17" s="66">
        <f>G112</f>
        <v>950.13336000000004</v>
      </c>
      <c r="D17" s="92">
        <f t="shared" si="2"/>
        <v>4.6895837507909786E-2</v>
      </c>
      <c r="E17" s="66">
        <f>G112</f>
        <v>950.13336000000004</v>
      </c>
      <c r="F17" s="92">
        <f t="shared" si="0"/>
        <v>5.0886652710980904E-2</v>
      </c>
      <c r="G17" s="66">
        <f>G112</f>
        <v>950.13336000000004</v>
      </c>
      <c r="H17" s="92">
        <f t="shared" si="1"/>
        <v>5.4187728705363855E-2</v>
      </c>
    </row>
    <row r="18" spans="1:8" ht="12.65" customHeight="1">
      <c r="A18" s="107" t="s">
        <v>24</v>
      </c>
      <c r="B18" s="108"/>
      <c r="C18" s="66">
        <f>H119</f>
        <v>741.87999999999988</v>
      </c>
      <c r="D18" s="92">
        <f t="shared" si="2"/>
        <v>3.6617053347509136E-2</v>
      </c>
      <c r="E18" s="66">
        <f>H119</f>
        <v>741.87999999999988</v>
      </c>
      <c r="F18" s="92">
        <f t="shared" si="0"/>
        <v>3.9733148526878898E-2</v>
      </c>
      <c r="G18" s="66">
        <f>H119</f>
        <v>741.87999999999988</v>
      </c>
      <c r="H18" s="92">
        <f t="shared" si="1"/>
        <v>4.2310683809623661E-2</v>
      </c>
    </row>
    <row r="19" spans="1:8" ht="12.65" customHeight="1">
      <c r="A19" s="107" t="s">
        <v>25</v>
      </c>
      <c r="B19" s="108"/>
      <c r="C19" s="66">
        <f>H127</f>
        <v>224.66399999999999</v>
      </c>
      <c r="D19" s="92">
        <f t="shared" si="2"/>
        <v>1.1088765936896523E-2</v>
      </c>
      <c r="E19" s="66">
        <f>H127</f>
        <v>224.66399999999999</v>
      </c>
      <c r="F19" s="92">
        <f t="shared" si="0"/>
        <v>1.2032415054513832E-2</v>
      </c>
      <c r="G19" s="66">
        <f>H127</f>
        <v>224.66399999999999</v>
      </c>
      <c r="H19" s="92">
        <f t="shared" si="1"/>
        <v>1.2812971730475671E-2</v>
      </c>
    </row>
    <row r="20" spans="1:8" ht="12.65" customHeight="1">
      <c r="A20" s="103" t="s">
        <v>26</v>
      </c>
      <c r="B20" s="104"/>
      <c r="C20" s="73">
        <f>H139</f>
        <v>86.923000000000002</v>
      </c>
      <c r="D20" s="13">
        <f>((C20*100)/($C$24))/100</f>
        <v>4.2902681405692792E-3</v>
      </c>
      <c r="E20" s="73">
        <f>H139</f>
        <v>86.923000000000002</v>
      </c>
      <c r="F20" s="13">
        <f t="shared" si="0"/>
        <v>4.6553680775892258E-3</v>
      </c>
      <c r="G20" s="73">
        <f>H139</f>
        <v>86.923000000000002</v>
      </c>
      <c r="H20" s="13">
        <f>((G20*100)/($G$24))/100</f>
        <v>4.9573671871244911E-3</v>
      </c>
    </row>
    <row r="21" spans="1:8" ht="12.65" customHeight="1">
      <c r="A21" s="122" t="s">
        <v>27</v>
      </c>
      <c r="B21" s="123"/>
      <c r="C21" s="73">
        <f>H146</f>
        <v>6514.8629799999999</v>
      </c>
      <c r="D21" s="13">
        <f t="shared" si="2"/>
        <v>0.32155481383831935</v>
      </c>
      <c r="E21" s="14"/>
      <c r="F21" s="13"/>
      <c r="G21" s="14"/>
      <c r="H21" s="13"/>
    </row>
    <row r="22" spans="1:8" ht="12.65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0.26381942606690417</v>
      </c>
      <c r="G22" s="14"/>
      <c r="H22" s="13"/>
    </row>
    <row r="23" spans="1:8" ht="12.65" customHeight="1">
      <c r="A23" s="122" t="s">
        <v>29</v>
      </c>
      <c r="B23" s="123"/>
      <c r="C23" s="14"/>
      <c r="D23" s="14"/>
      <c r="E23" s="14"/>
      <c r="F23" s="14"/>
      <c r="G23" s="73">
        <f>H170+H181</f>
        <v>4811.4387223480999</v>
      </c>
      <c r="H23" s="13">
        <f>((G23*100)/($G$24))/100</f>
        <v>0.27440457007959523</v>
      </c>
    </row>
    <row r="24" spans="1:8" ht="12.65" customHeight="1">
      <c r="A24" s="103" t="s">
        <v>30</v>
      </c>
      <c r="B24" s="104"/>
      <c r="C24" s="74">
        <f>SUM(C21,C20,C13,C9)</f>
        <v>20260.505206666665</v>
      </c>
      <c r="D24" s="13">
        <f>SUM(D9,D13,D20,D21)</f>
        <v>1.0000000000000002</v>
      </c>
      <c r="E24" s="75">
        <f>SUM(E22,E20,E13,E9)</f>
        <v>18671.563354666665</v>
      </c>
      <c r="F24" s="13">
        <f>SUM(F9,F13,F20,F22)</f>
        <v>1</v>
      </c>
      <c r="G24" s="74">
        <f>SUM(G23,G20,G13,G9)</f>
        <v>17534.105649014768</v>
      </c>
      <c r="H24" s="13">
        <f>SUM(H9,H13,H20,H23)</f>
        <v>0.99999999999999978</v>
      </c>
    </row>
    <row r="25" spans="1:8" ht="12.65" customHeight="1">
      <c r="A25" s="103" t="s">
        <v>31</v>
      </c>
      <c r="B25" s="104"/>
      <c r="C25" s="74">
        <f>C24/G37</f>
        <v>20.741712947037946</v>
      </c>
      <c r="D25" s="6"/>
      <c r="E25" s="76">
        <f>E24/G37</f>
        <v>19.115032099372097</v>
      </c>
      <c r="F25" s="6"/>
      <c r="G25" s="74">
        <f>G24/G37</f>
        <v>17.950558608737477</v>
      </c>
      <c r="H25" s="13"/>
    </row>
    <row r="26" spans="1:8" ht="10.75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44.4</v>
      </c>
      <c r="G37" s="18">
        <f>F38*F37</f>
        <v>976.8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4.7281047297297301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3.6808327190827193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4.6846846846846854E-2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0.8783783783783784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5.6533299549549554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4.6060579443079446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4.9140049140049138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0.85585585585585588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0.59773665711165724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976.8</v>
      </c>
      <c r="D99" s="146"/>
      <c r="E99" s="147"/>
      <c r="F99" s="147"/>
      <c r="G99" s="148"/>
      <c r="H99" s="136"/>
    </row>
    <row r="100" spans="1:8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976.8</v>
      </c>
      <c r="E102" s="54">
        <v>0.92</v>
      </c>
      <c r="F102" s="33">
        <f>D102*E102</f>
        <v>898.65599999999995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976.8</v>
      </c>
      <c r="E104" s="54">
        <v>4.8000000000000001E-2</v>
      </c>
      <c r="F104" s="38">
        <f>D104*E104</f>
        <v>46.886400000000002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976.8</v>
      </c>
      <c r="E106" s="57">
        <v>2E-3</v>
      </c>
      <c r="F106" s="38">
        <f>D106*E106</f>
        <v>1.9536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976.8</v>
      </c>
      <c r="E108" s="57">
        <v>6.9999999999999999E-4</v>
      </c>
      <c r="F108" s="38">
        <f>D108*E108</f>
        <v>0.68375999999999992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976.8</v>
      </c>
      <c r="E110" s="54">
        <v>2E-3</v>
      </c>
      <c r="F110" s="38">
        <f>D110*E110</f>
        <v>1.9536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950.13336000000004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950.13336000000004</v>
      </c>
      <c r="H112" s="37">
        <f>G112/C99</f>
        <v>0.97270000000000012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20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976.8</v>
      </c>
      <c r="E115" s="20">
        <v>0.35</v>
      </c>
      <c r="F115" s="155">
        <f>D115*E115</f>
        <v>341.87999999999994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741.87999999999988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741.87999999999988</v>
      </c>
      <c r="I119" s="37">
        <f>H119/G37</f>
        <v>0.75950040950040942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20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976.8</v>
      </c>
      <c r="E126" s="79">
        <v>0.23</v>
      </c>
      <c r="F126" s="165">
        <f>D126*E126</f>
        <v>224.66399999999999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224.66399999999999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8136.546526666667</v>
      </c>
      <c r="I129" s="37">
        <f>H129/G37</f>
        <v>8.3297978364728369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20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8.8987510237510239E-2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8.8987510237510239E-2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13745.642226666667</v>
      </c>
      <c r="I141" s="37">
        <f>H141/G37</f>
        <v>14.072115301665303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12722.666926666669</v>
      </c>
      <c r="I142" s="37">
        <f>H142/G37</f>
        <v>13.024843291018293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20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6.6695976453726455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6.6695976453726455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20260.505206666669</v>
      </c>
      <c r="I150" s="37">
        <f>H150/G37</f>
        <v>20.74171294703795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976.8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20.74171294703795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20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5.0429167977067975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5.0429167977067975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18671.563354666665</v>
      </c>
      <c r="I162" s="37">
        <f>H162/G37</f>
        <v>19.115032099372097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976.8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19.115032099372097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20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3.3131548966011466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3.3131548966011466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15958.956629666669</v>
      </c>
      <c r="I174" s="37">
        <f>H174/G37</f>
        <v>16.337998187619441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20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15958.956629666669</v>
      </c>
      <c r="F180" s="155">
        <f>E180*0.0987</f>
        <v>1575.1490193481002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1575.1490193481002</v>
      </c>
      <c r="I181" s="37">
        <f>H181/G37</f>
        <v>1.6125604211180387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17534.105649014768</v>
      </c>
      <c r="I183" s="37">
        <f>H183/G37</f>
        <v>17.950558608737477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976.8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17.950558608737477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2023-08-04T13:21:45Z</cp:lastPrinted>
  <dcterms:created xsi:type="dcterms:W3CDTF">2021-07-30T11:32:38Z</dcterms:created>
  <dcterms:modified xsi:type="dcterms:W3CDTF">2024-04-05T22:21:10Z</dcterms:modified>
</cp:coreProperties>
</file>