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69" l="1"/>
  <c r="F93" l="1"/>
  <c r="F92"/>
  <c r="F90"/>
  <c r="E86"/>
  <c r="F86"/>
  <c r="F85"/>
  <c r="F84"/>
  <c r="D81"/>
  <c r="F79"/>
  <c r="E79"/>
  <c r="E73"/>
  <c r="F71"/>
  <c r="E71"/>
  <c r="F45" l="1"/>
  <c r="G30"/>
  <c r="F63" l="1"/>
  <c r="D58"/>
  <c r="D59" s="1"/>
  <c r="F59" s="1"/>
  <c r="G60" s="1"/>
  <c r="G11" s="1"/>
  <c r="G37"/>
  <c r="F145"/>
  <c r="H146" s="1"/>
  <c r="F136"/>
  <c r="F135"/>
  <c r="F134"/>
  <c r="F133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H137" l="1"/>
  <c r="E152"/>
  <c r="E164"/>
  <c r="H76"/>
  <c r="G14"/>
  <c r="E14"/>
  <c r="E11"/>
  <c r="C11"/>
  <c r="H60"/>
  <c r="D185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I137"/>
  <c r="H139"/>
  <c r="C9" l="1"/>
  <c r="H64"/>
  <c r="G66"/>
  <c r="E9" s="1"/>
  <c r="D102"/>
  <c r="F102" s="1"/>
  <c r="D106"/>
  <c r="F106" s="1"/>
  <c r="C20"/>
  <c r="E20"/>
  <c r="G20"/>
  <c r="F126"/>
  <c r="H127" s="1"/>
  <c r="E18"/>
  <c r="I119"/>
  <c r="G18"/>
  <c r="D110"/>
  <c r="F110" s="1"/>
  <c r="D104"/>
  <c r="F104" s="1"/>
  <c r="I139"/>
  <c r="H66" l="1"/>
  <c r="E19"/>
  <c r="C19"/>
  <c r="G19"/>
  <c r="I127"/>
  <c r="F111"/>
  <c r="G112" s="1"/>
  <c r="C17" l="1"/>
  <c r="G17"/>
  <c r="E17"/>
  <c r="H129"/>
  <c r="H112"/>
  <c r="C13" l="1"/>
  <c r="G13"/>
  <c r="E13"/>
  <c r="H141"/>
  <c r="H142"/>
  <c r="I129"/>
  <c r="C24" l="1"/>
  <c r="F157"/>
  <c r="H158" s="1"/>
  <c r="H150"/>
  <c r="I141"/>
  <c r="H170"/>
  <c r="I142"/>
  <c r="D12" l="1"/>
  <c r="D11"/>
  <c r="D16"/>
  <c r="D15"/>
  <c r="D20"/>
  <c r="D10"/>
  <c r="D14"/>
  <c r="C25"/>
  <c r="D9"/>
  <c r="D21"/>
  <c r="D18"/>
  <c r="D19"/>
  <c r="D17"/>
  <c r="D13"/>
  <c r="E22"/>
  <c r="H160"/>
  <c r="H162" s="1"/>
  <c r="I158"/>
  <c r="I160" s="1"/>
  <c r="H154"/>
  <c r="I150"/>
  <c r="H172"/>
  <c r="H174" s="1"/>
  <c r="I170"/>
  <c r="I172" s="1"/>
  <c r="E180" l="1"/>
  <c r="F180" s="1"/>
  <c r="H181" s="1"/>
  <c r="D24"/>
  <c r="I162"/>
  <c r="H166"/>
  <c r="I174"/>
  <c r="E24"/>
  <c r="I181" l="1"/>
  <c r="G23"/>
  <c r="H183"/>
  <c r="H187" s="1"/>
  <c r="F10"/>
  <c r="F15"/>
  <c r="F14"/>
  <c r="F9"/>
  <c r="F12"/>
  <c r="F22"/>
  <c r="F11"/>
  <c r="F16"/>
  <c r="F20"/>
  <c r="F18"/>
  <c r="F19"/>
  <c r="F17"/>
  <c r="F13"/>
  <c r="G24"/>
  <c r="E25"/>
  <c r="I183"/>
  <c r="F24" l="1"/>
  <c r="H10"/>
  <c r="H14"/>
  <c r="G25"/>
  <c r="H20"/>
  <c r="H12"/>
  <c r="H16"/>
  <c r="H9"/>
  <c r="H11"/>
  <c r="H15"/>
  <c r="H23"/>
  <c r="H18"/>
  <c r="H19"/>
  <c r="H17"/>
  <c r="H13"/>
  <c r="H24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<sst xmlns="http://schemas.openxmlformats.org/spreadsheetml/2006/main" count="317" uniqueCount="188">
  <si>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</si>
  <si>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</si>
  <si>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</si>
  <si>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</si>
  <si>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</si>
  <si>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</si>
  <si>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</si>
  <si>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</si>
  <si>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</si>
  <si>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</si>
  <si>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</si>
  <si>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</si>
  <si>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</si>
  <si>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</si>
  <si>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</si>
  <si>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</si>
  <si>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</si>
  <si>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</si>
  <si>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</si>
  <si>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</si>
  <si>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</si>
  <si>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</si>
  <si>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</si>
  <si>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</si>
  <si>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</si>
  <si>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</si>
  <si>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</si>
  <si>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</si>
  <si>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</si>
  <si>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</si>
  <si>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</si>
  <si>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</si>
  <si>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</si>
  <si>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</si>
  <si>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</si>
  <si>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</si>
  <si>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</si>
  <si>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</si>
  <si>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</si>
  <si>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</si>
  <si>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</si>
  <si>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</si>
  <si>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</si>
  <si>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</si>
  <si>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</si>
  <si>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</si>
  <si>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</si>
  <si>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</si>
  <si>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</si>
  <si>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</si>
  <si>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</si>
  <si>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</si>
  <si>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</si>
  <si>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</si>
  <si>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</si>
  <si>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</si>
  <si>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</si>
  <si>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</si>
  <si>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</si>
  <si>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</si>
  <si>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</si>
  <si>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</si>
  <si>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</si>
  <si>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</si>
  <si>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</si>
  <si>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</si>
  <si>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</si>
  <si>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</si>
  <si>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</si>
  <si>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</si>
  <si>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</si>
  <si>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</si>
  <si>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</si>
  <si>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</si>
  <si>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</si>
  <si>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</si>
  <si>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</si>
  <si>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</si>
  <si>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</si>
  <si>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</si>
  <si>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</si>
  <si>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</si>
  <si>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</si>
  <si>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</si>
  <si>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</si>
  <si>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</si>
  <si>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</si>
  <si>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</si>
  <si>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</si>
  <si>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</si>
  <si>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</si>
  <si>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</si>
  <si>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</si>
  <si>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</si>
  <si>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</si>
  <si>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</si>
  <si>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</si>
  <si>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</si>
  <si>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</si>
  <si>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</si>
  <si>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</si>
  <si>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</si>
  <si>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</si>
  <si>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</si>
  <si>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</si>
  <si>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</si>
  <si>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</si>
  <si>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</si>
  <si>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</si>
  <si>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</si>
  <si>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</si>
  <si>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</si>
  <si>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</si>
  <si>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</si>
  <si>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</si>
  <si>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</si>
  <si>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</si>
  <si>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</si>
  <si>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</si>
  <si>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</si>
  <si>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</si>
  <si>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</si>
  <si>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</si>
  <si>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</si>
  <si>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</si>
  <si>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</si>
  <si>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</si>
  <si>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</si>
  <si>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</si>
  <si>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</si>
  <si>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</si>
  <si>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</si>
  <si>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</si>
  <si>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</si>
  <si>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</si>
  <si>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</si>
  <si>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</si>
  <si>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</si>
  <si>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</si>
  <si>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</si>
  <si>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</si>
  <si>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</si>
  <si>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</si>
  <si>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</si>
  <si>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</si>
  <si>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</si>
  <si>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</si>
  <si>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</si>
  <si>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</si>
  <si>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</si>
  <si>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</si>
  <si>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</si>
  <si>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</si>
  <si>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</si>
  <si>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</si>
  <si>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</si>
  <si>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</si>
  <si>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</si>
  <si>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</si>
  <si>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</si>
  <si>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</si>
  <si>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</si>
  <si>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</si>
  <si>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</si>
  <si>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</si>
  <si>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</si>
  <si>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</si>
  <si>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</si>
  <si>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</si>
  <si>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</si>
  <si>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</si>
  <si>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</si>
  <si>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</si>
  <si>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</si>
  <si>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</si>
  <si>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</si>
  <si>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</si>
  <si>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</si>
  <si>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</si>
  <si>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</si>
  <si>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</si>
  <si>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</si>
  <si>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</si>
  <si>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</si>
  <si>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 xml:space="preserve"> </t>
  </si>
  <si>
    <t>Fora de Taquari(RS)</t>
  </si>
  <si>
    <t>Transporte Escolar Linha 05 - Júlio de Castilhos</t>
  </si>
  <si>
    <t>Microônibus com 25 lugares</t>
  </si>
</sst>
</file>

<file path=xl/styles.xml><?xml version="1.0" encoding="utf-8"?>
<styleSheet xmlns="http://schemas.openxmlformats.org/spreadsheetml/2006/main">
  <numFmts count="4">
    <numFmt numFmtId="164" formatCode="&quot;R$&quot;\ #,##0.00;[Red]\-&quot;R$&quot;\ #,##0.00"/>
    <numFmt numFmtId="165" formatCode="0.0000"/>
    <numFmt numFmtId="166" formatCode="0.000"/>
    <numFmt numFmtId="167" formatCode="&quot;R$&quot;\ #,##0.00"/>
  </numFmts>
  <fonts count="27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7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5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6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166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166" fontId="0" fillId="0" borderId="1" xfId="0" applyNumberFormat="1" applyFill="1" applyBorder="1" applyAlignment="1">
      <alignment horizontal="left" wrapText="1"/>
    </xf>
    <xf numFmtId="2" fontId="13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right" vertical="top" wrapText="1"/>
    </xf>
    <xf numFmtId="164" fontId="3" fillId="4" borderId="1" xfId="0" applyNumberFormat="1" applyFont="1" applyFill="1" applyBorder="1" applyAlignment="1">
      <alignment horizontal="left" vertical="top" wrapText="1" indent="1"/>
    </xf>
    <xf numFmtId="164" fontId="3" fillId="4" borderId="1" xfId="0" applyNumberFormat="1" applyFont="1" applyFill="1" applyBorder="1" applyAlignment="1">
      <alignment horizontal="left" vertical="top" wrapText="1" indent="4"/>
    </xf>
    <xf numFmtId="0" fontId="15" fillId="0" borderId="1" xfId="0" applyFont="1" applyFill="1" applyBorder="1" applyAlignment="1">
      <alignment horizontal="center" vertical="top" wrapText="1"/>
    </xf>
    <xf numFmtId="3" fontId="17" fillId="0" borderId="1" xfId="0" applyNumberFormat="1" applyFont="1" applyFill="1" applyBorder="1" applyAlignment="1">
      <alignment horizontal="right" vertical="top" shrinkToFit="1"/>
    </xf>
    <xf numFmtId="2" fontId="17" fillId="0" borderId="1" xfId="0" applyNumberFormat="1" applyFont="1" applyFill="1" applyBorder="1" applyAlignment="1">
      <alignment horizontal="right" vertical="top" shrinkToFit="1"/>
    </xf>
    <xf numFmtId="0" fontId="19" fillId="0" borderId="1" xfId="0" applyFont="1" applyFill="1" applyBorder="1" applyAlignment="1">
      <alignment horizontal="left" wrapText="1"/>
    </xf>
    <xf numFmtId="2" fontId="14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7" fontId="3" fillId="0" borderId="1" xfId="0" applyNumberFormat="1" applyFont="1" applyFill="1" applyBorder="1" applyAlignment="1">
      <alignment horizontal="right" vertical="top" wrapText="1"/>
    </xf>
    <xf numFmtId="167" fontId="7" fillId="0" borderId="1" xfId="0" applyNumberFormat="1" applyFont="1" applyFill="1" applyBorder="1" applyAlignment="1">
      <alignment horizontal="right" vertical="top" wrapText="1"/>
    </xf>
    <xf numFmtId="10" fontId="20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7" fillId="0" borderId="2" xfId="0" applyNumberFormat="1" applyFont="1" applyFill="1" applyBorder="1" applyAlignment="1">
      <alignment horizontal="right" vertical="top" shrinkToFit="1"/>
    </xf>
    <xf numFmtId="4" fontId="17" fillId="0" borderId="4" xfId="0" applyNumberFormat="1" applyFont="1" applyFill="1" applyBorder="1" applyAlignment="1">
      <alignment horizontal="right" vertical="top" shrinkToFit="1"/>
    </xf>
    <xf numFmtId="0" fontId="22" fillId="0" borderId="2" xfId="0" applyFont="1" applyFill="1" applyBorder="1" applyAlignment="1">
      <alignment horizontal="left" vertical="top" wrapText="1"/>
    </xf>
    <xf numFmtId="0" fontId="24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6" fillId="0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topLeftCell="A16" zoomScale="120" zoomScaleNormal="120" workbookViewId="0">
      <selection activeCell="F38" sqref="F38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79" t="s">
        <v>0</v>
      </c>
      <c r="B1" s="180"/>
      <c r="C1" s="180"/>
      <c r="D1" s="180"/>
      <c r="E1" s="180"/>
      <c r="F1" s="180"/>
      <c r="G1" s="180"/>
      <c r="H1" s="181"/>
    </row>
    <row r="2" spans="1:8" ht="13.5" customHeight="1">
      <c r="A2" s="167" t="s">
        <v>1</v>
      </c>
      <c r="B2" s="168"/>
      <c r="C2" s="182" t="s">
        <v>185</v>
      </c>
      <c r="D2" s="117"/>
      <c r="E2" s="117"/>
      <c r="F2" s="117"/>
      <c r="G2" s="117"/>
      <c r="H2" s="118"/>
    </row>
    <row r="3" spans="1:8" ht="18.2" customHeight="1">
      <c r="A3" s="2" t="s">
        <v>2</v>
      </c>
      <c r="B3" s="3"/>
      <c r="C3" s="2" t="s">
        <v>3</v>
      </c>
      <c r="D3" s="183"/>
      <c r="E3" s="184"/>
      <c r="F3" s="2" t="s">
        <v>4</v>
      </c>
      <c r="G3" s="183"/>
      <c r="H3" s="184"/>
    </row>
    <row r="4" spans="1:8" ht="38.25" customHeight="1">
      <c r="A4" s="4" t="s">
        <v>5</v>
      </c>
      <c r="B4" s="171" t="s">
        <v>187</v>
      </c>
      <c r="C4" s="172"/>
      <c r="D4" s="5" t="s">
        <v>6</v>
      </c>
      <c r="E4" s="171" t="s">
        <v>186</v>
      </c>
      <c r="F4" s="171"/>
      <c r="G4" s="171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3" t="s">
        <v>8</v>
      </c>
      <c r="B7" s="174"/>
      <c r="C7" s="175" t="s">
        <v>9</v>
      </c>
      <c r="D7" s="176"/>
      <c r="E7" s="177" t="s">
        <v>10</v>
      </c>
      <c r="F7" s="178"/>
      <c r="G7" s="177" t="s">
        <v>11</v>
      </c>
      <c r="H7" s="178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5522.1727000000001</v>
      </c>
      <c r="D9" s="13">
        <f>((C9*100)/($C$24))/100</f>
        <v>0.20523995983808299</v>
      </c>
      <c r="E9" s="70">
        <f>G66</f>
        <v>5522.1727000000001</v>
      </c>
      <c r="F9" s="13">
        <f>((E9*100)/($E$24))/100</f>
        <v>0.21812120446267058</v>
      </c>
      <c r="G9" s="70">
        <f>SUM(G10:G12)</f>
        <v>4499.1974</v>
      </c>
      <c r="H9" s="13">
        <f>((G9*100)/($G$24))/100</f>
        <v>0.18116038308904886</v>
      </c>
    </row>
    <row r="10" spans="1:8" ht="12.6" customHeight="1">
      <c r="A10" s="185" t="s">
        <v>16</v>
      </c>
      <c r="B10" s="186"/>
      <c r="C10" s="66">
        <f>G49</f>
        <v>4618.4126999999999</v>
      </c>
      <c r="D10" s="92">
        <f>((C10*100)/($C$24))/100</f>
        <v>0.17165034281953773</v>
      </c>
      <c r="E10" s="71">
        <f>G49</f>
        <v>4618.4126999999999</v>
      </c>
      <c r="F10" s="92">
        <f t="shared" ref="F10:F22" si="0">((E10*100)/($E$24))/100</f>
        <v>0.18242344011256553</v>
      </c>
      <c r="G10" s="71">
        <f>G54</f>
        <v>3595.4373999999998</v>
      </c>
      <c r="H10" s="92">
        <f t="shared" ref="H10:H19" si="1">((G10*100)/($G$24))/100</f>
        <v>0.14477044655935609</v>
      </c>
    </row>
    <row r="11" spans="1:8" ht="12.6" customHeight="1">
      <c r="A11" s="106" t="s">
        <v>17</v>
      </c>
      <c r="B11" s="107"/>
      <c r="C11" s="91">
        <f>G60</f>
        <v>45.760000000000005</v>
      </c>
      <c r="D11" s="92">
        <f t="shared" ref="D11:D21" si="2">((C11*100)/($C$24))/100</f>
        <v>1.7007401022048221E-3</v>
      </c>
      <c r="E11" s="72">
        <f>G60</f>
        <v>45.760000000000005</v>
      </c>
      <c r="F11" s="92">
        <f t="shared" si="0"/>
        <v>1.8074817392458239E-3</v>
      </c>
      <c r="G11" s="72">
        <f>G60</f>
        <v>45.760000000000005</v>
      </c>
      <c r="H11" s="92">
        <f t="shared" si="1"/>
        <v>1.8425284318831794E-3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3.188887691634041E-2</v>
      </c>
      <c r="E12" s="72">
        <f>F63</f>
        <v>858</v>
      </c>
      <c r="F12" s="92">
        <f t="shared" si="0"/>
        <v>3.389028261085919E-2</v>
      </c>
      <c r="G12" s="72">
        <f>F63</f>
        <v>858</v>
      </c>
      <c r="H12" s="92">
        <f t="shared" si="1"/>
        <v>3.4547408097809609E-2</v>
      </c>
    </row>
    <row r="13" spans="1:8" ht="12.6" customHeight="1">
      <c r="A13" s="113" t="s">
        <v>19</v>
      </c>
      <c r="B13" s="115"/>
      <c r="C13" s="73">
        <f>SUM(C14:C19)</f>
        <v>14781.974766666668</v>
      </c>
      <c r="D13" s="13">
        <f t="shared" si="2"/>
        <v>0.54939460829217146</v>
      </c>
      <c r="E13" s="73">
        <f>SUM(E14:E19)</f>
        <v>14781.974766666668</v>
      </c>
      <c r="F13" s="13">
        <f>((E13*100)/($E$24))/100</f>
        <v>0.58387564380993329</v>
      </c>
      <c r="G13" s="73">
        <f>SUM(G14:G19)</f>
        <v>14781.974766666668</v>
      </c>
      <c r="H13" s="13">
        <f t="shared" si="1"/>
        <v>0.59519687034447244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0.17839931142008619</v>
      </c>
      <c r="E14" s="66">
        <f>G76</f>
        <v>4800</v>
      </c>
      <c r="F14" s="92">
        <f t="shared" si="0"/>
        <v>0.18959598663417729</v>
      </c>
      <c r="G14" s="66">
        <f>G76</f>
        <v>4800</v>
      </c>
      <c r="H14" s="92">
        <f t="shared" si="1"/>
        <v>0.19327221313459922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3.1071213405665016E-2</v>
      </c>
      <c r="E15" s="66">
        <f>G87</f>
        <v>836</v>
      </c>
      <c r="F15" s="92">
        <f t="shared" si="0"/>
        <v>3.3021301005452544E-2</v>
      </c>
      <c r="G15" s="66">
        <f>G87</f>
        <v>836</v>
      </c>
      <c r="H15" s="92">
        <f t="shared" si="1"/>
        <v>3.3661577120942698E-2</v>
      </c>
    </row>
    <row r="16" spans="1:8" ht="12.6" customHeight="1">
      <c r="A16" s="106" t="s">
        <v>22</v>
      </c>
      <c r="B16" s="107"/>
      <c r="C16" s="66">
        <f>G97</f>
        <v>583.86916666666673</v>
      </c>
      <c r="D16" s="92">
        <f t="shared" si="2"/>
        <v>2.1700386935990187E-2</v>
      </c>
      <c r="E16" s="66">
        <f>G97</f>
        <v>583.86916666666673</v>
      </c>
      <c r="F16" s="92">
        <f t="shared" si="0"/>
        <v>2.306234389988366E-2</v>
      </c>
      <c r="G16" s="66">
        <f>G97</f>
        <v>583.86916666666673</v>
      </c>
      <c r="H16" s="92">
        <f t="shared" si="1"/>
        <v>2.3509517921400172E-2</v>
      </c>
    </row>
    <row r="17" spans="1:8" ht="12.6" customHeight="1">
      <c r="A17" s="106" t="s">
        <v>23</v>
      </c>
      <c r="B17" s="107"/>
      <c r="C17" s="66">
        <f>G112</f>
        <v>4793.4655999999995</v>
      </c>
      <c r="D17" s="92">
        <f t="shared" si="2"/>
        <v>0.17815645049080631</v>
      </c>
      <c r="E17" s="66">
        <f>G112</f>
        <v>4793.4655999999995</v>
      </c>
      <c r="F17" s="92">
        <f t="shared" si="0"/>
        <v>0.18933788329770593</v>
      </c>
      <c r="G17" s="66">
        <f>G112</f>
        <v>4793.4655999999995</v>
      </c>
      <c r="H17" s="92">
        <f t="shared" si="1"/>
        <v>0.19300910522845197</v>
      </c>
    </row>
    <row r="18" spans="1:8" ht="12.6" customHeight="1">
      <c r="A18" s="106" t="s">
        <v>24</v>
      </c>
      <c r="B18" s="107"/>
      <c r="C18" s="66">
        <f>H119</f>
        <v>2635.2000000000003</v>
      </c>
      <c r="D18" s="92">
        <f t="shared" si="2"/>
        <v>9.7941221969627318E-2</v>
      </c>
      <c r="E18" s="66">
        <f>H119</f>
        <v>2635.2000000000003</v>
      </c>
      <c r="F18" s="92">
        <f t="shared" si="0"/>
        <v>0.10408819666216333</v>
      </c>
      <c r="G18" s="66">
        <f>H119</f>
        <v>2635.2000000000003</v>
      </c>
      <c r="H18" s="92">
        <f t="shared" si="1"/>
        <v>0.10610644501089497</v>
      </c>
    </row>
    <row r="19" spans="1:8" ht="12.6" customHeight="1">
      <c r="A19" s="106" t="s">
        <v>25</v>
      </c>
      <c r="B19" s="107"/>
      <c r="C19" s="66">
        <f>H127</f>
        <v>1133.44</v>
      </c>
      <c r="D19" s="92">
        <f t="shared" si="2"/>
        <v>4.2126024069996354E-2</v>
      </c>
      <c r="E19" s="66">
        <f>H127</f>
        <v>1133.44</v>
      </c>
      <c r="F19" s="92">
        <f t="shared" si="0"/>
        <v>4.4769932310550396E-2</v>
      </c>
      <c r="G19" s="66">
        <f>H127</f>
        <v>1133.44</v>
      </c>
      <c r="H19" s="92">
        <f t="shared" si="1"/>
        <v>4.5638011928183363E-2</v>
      </c>
    </row>
    <row r="20" spans="1:8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3.2306256972016983E-3</v>
      </c>
      <c r="E20" s="73">
        <f>H139</f>
        <v>86.923000000000002</v>
      </c>
      <c r="F20" s="13">
        <f t="shared" si="0"/>
        <v>3.4333858221255397E-3</v>
      </c>
      <c r="G20" s="73">
        <f>H139</f>
        <v>86.923000000000002</v>
      </c>
      <c r="H20" s="13">
        <f>((G20*100)/($G$24))/100</f>
        <v>3.4999584546455765E-3</v>
      </c>
    </row>
    <row r="21" spans="1:8" ht="12.6" customHeight="1">
      <c r="A21" s="162" t="s">
        <v>27</v>
      </c>
      <c r="B21" s="163"/>
      <c r="C21" s="73">
        <f>H146</f>
        <v>6514.8629799999999</v>
      </c>
      <c r="D21" s="13">
        <f t="shared" si="2"/>
        <v>0.2421348061725439</v>
      </c>
      <c r="E21" s="14"/>
      <c r="F21" s="13"/>
      <c r="G21" s="14"/>
      <c r="H21" s="13"/>
    </row>
    <row r="22" spans="1:8" ht="12.6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0.19456976590527073</v>
      </c>
      <c r="G22" s="14"/>
      <c r="H22" s="13"/>
    </row>
    <row r="23" spans="1:8" ht="12.6" customHeight="1">
      <c r="A23" s="162" t="s">
        <v>29</v>
      </c>
      <c r="B23" s="163"/>
      <c r="C23" s="14"/>
      <c r="D23" s="14"/>
      <c r="E23" s="14"/>
      <c r="F23" s="14"/>
      <c r="G23" s="73">
        <f>H170+H181</f>
        <v>5467.3424896360993</v>
      </c>
      <c r="H23" s="13">
        <f>((G23*100)/($G$24))/100</f>
        <v>0.22014278811183302</v>
      </c>
    </row>
    <row r="24" spans="1:8" ht="12.6" customHeight="1">
      <c r="A24" s="113" t="s">
        <v>30</v>
      </c>
      <c r="B24" s="115"/>
      <c r="C24" s="74">
        <f>SUM(C21,C20,C13,C9)</f>
        <v>26905.933446666666</v>
      </c>
      <c r="D24" s="13">
        <f>SUM(D9,D13,D20,D21)</f>
        <v>1</v>
      </c>
      <c r="E24" s="75">
        <f>SUM(E22,E20,E13,E9)</f>
        <v>25316.991594666666</v>
      </c>
      <c r="F24" s="13">
        <f>SUM(F9,F13,F20,F22)</f>
        <v>1</v>
      </c>
      <c r="G24" s="74">
        <f>SUM(G23,G20,G13,G9)</f>
        <v>24835.437656302769</v>
      </c>
      <c r="H24" s="13">
        <f>SUM(H9,H13,H20,H23)</f>
        <v>0.99999999999999978</v>
      </c>
    </row>
    <row r="25" spans="1:8" ht="12.6" customHeight="1">
      <c r="A25" s="113" t="s">
        <v>31</v>
      </c>
      <c r="B25" s="115"/>
      <c r="C25" s="74">
        <f>C24/G37</f>
        <v>5.459807923430736</v>
      </c>
      <c r="D25" s="6"/>
      <c r="E25" s="76">
        <f>E24/G37</f>
        <v>5.1373765411255414</v>
      </c>
      <c r="F25" s="6"/>
      <c r="G25" s="74">
        <f>G24/G37</f>
        <v>5.0396586153211791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224</v>
      </c>
      <c r="G37" s="18">
        <f>F38*F37</f>
        <v>4928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22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0.93717790178571425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0.72959362824675322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22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45.760000000000005</v>
      </c>
      <c r="H60" s="42">
        <f>G60/G37</f>
        <v>9.285714285714286E-3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0.17410714285714285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5522.1727000000001</v>
      </c>
      <c r="H66" s="37">
        <f>G66/G37</f>
        <v>1.1205707589285714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4499.1974</v>
      </c>
      <c r="H67" s="37">
        <f>G67/G37</f>
        <v>0.91298648538961036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0.97402597402597402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0.16964285714285715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0.11847994453463205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4928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4</v>
      </c>
      <c r="E101" s="38">
        <v>5.89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4928</v>
      </c>
      <c r="E102" s="54">
        <v>0.92</v>
      </c>
      <c r="F102" s="33">
        <f>D102*E102</f>
        <v>4533.76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4928</v>
      </c>
      <c r="E104" s="54">
        <v>4.8000000000000001E-2</v>
      </c>
      <c r="F104" s="38">
        <f>D104*E104</f>
        <v>236.54400000000001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4928</v>
      </c>
      <c r="E106" s="57">
        <v>2E-3</v>
      </c>
      <c r="F106" s="38">
        <f>D106*E106</f>
        <v>9.8559999999999999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4928</v>
      </c>
      <c r="E108" s="57">
        <v>6.9999999999999999E-4</v>
      </c>
      <c r="F108" s="38">
        <f>D108*E108</f>
        <v>3.4495999999999998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4928</v>
      </c>
      <c r="E110" s="54">
        <v>2E-3</v>
      </c>
      <c r="F110" s="38">
        <f>D110*E110</f>
        <v>9.8559999999999999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0.97270000000000012</v>
      </c>
      <c r="F111" s="18">
        <f>SUM(F102:F110)</f>
        <v>4793.4655999999995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4793.4655999999995</v>
      </c>
      <c r="H112" s="37">
        <f>G112/C99</f>
        <v>0.9726999999999999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4928</v>
      </c>
      <c r="E115" s="20">
        <v>0.35</v>
      </c>
      <c r="F115" s="108">
        <f>D115*E115</f>
        <v>1724.8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22</v>
      </c>
      <c r="E117" s="89">
        <v>23.2</v>
      </c>
      <c r="F117" s="143">
        <f>D117*E117</f>
        <v>510.4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2635.2000000000003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2635.2000000000003</v>
      </c>
      <c r="I119" s="37">
        <f>H119/G37</f>
        <v>0.53474025974025985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2012</v>
      </c>
      <c r="F122" s="108">
        <f>D122*E122</f>
        <v>12072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184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4928</v>
      </c>
      <c r="E126" s="79">
        <v>0.23</v>
      </c>
      <c r="F126" s="152">
        <f>D126*E126</f>
        <v>1133.44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1133.44</v>
      </c>
      <c r="I127" s="37">
        <f>H127/G37</f>
        <v>0.23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14781.974766666666</v>
      </c>
      <c r="I129" s="37">
        <f>H129/G37</f>
        <v>2.9995890354437229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1.7638595779220778E-2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1.7638595779220778E-2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20391.070466666668</v>
      </c>
      <c r="I141" s="37">
        <f>H141/G37</f>
        <v>4.1377983901515156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19368.095166666666</v>
      </c>
      <c r="I142" s="37">
        <f>H142/G37</f>
        <v>3.9302141166125542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1.3220095332792208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1.3220095332792208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26905.93344666667</v>
      </c>
      <c r="I150" s="37">
        <f>H150/G37</f>
        <v>5.4598079234307368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4928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5.4598079234307368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0.99957815097402591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0.99957815097402591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25316.991594666666</v>
      </c>
      <c r="I162" s="37">
        <f>H162/G37</f>
        <v>5.1373765411255414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4928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5.1373765411255414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0.65671463129058438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0.65671463129058438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22604.384869666665</v>
      </c>
      <c r="I174" s="37">
        <f>H174/G37</f>
        <v>4.586928747903138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22604.384869666665</v>
      </c>
      <c r="F180" s="108">
        <f>E180*0.0987</f>
        <v>2231.0527866360999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2231.0527866360999</v>
      </c>
      <c r="I181" s="37">
        <f>H181/G37</f>
        <v>0.45272986741803972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24835.437656302765</v>
      </c>
      <c r="I183" s="37">
        <f>H183/G37</f>
        <v>5.0396586153211782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4928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5.0396586153211782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rnunes</cp:lastModifiedBy>
  <cp:lastPrinted>2024-03-28T13:12:02Z</cp:lastPrinted>
  <dcterms:created xsi:type="dcterms:W3CDTF">2021-07-30T11:32:38Z</dcterms:created>
  <dcterms:modified xsi:type="dcterms:W3CDTF">2024-03-28T13:15:11Z</dcterms:modified>
</cp:coreProperties>
</file>