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I139"/>
  <c r="H66" l="1"/>
  <c r="E19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<sst xmlns="http://schemas.openxmlformats.org/spreadsheetml/2006/main" count="317" uniqueCount="188">
  <si>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</si>
  <si>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</si>
  <si>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</si>
  <si>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</si>
  <si>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</si>
  <si>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</si>
  <si>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</si>
  <si>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</si>
  <si>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</si>
  <si>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</si>
  <si>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</si>
  <si>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</si>
  <si>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</si>
  <si>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</si>
  <si>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</si>
  <si>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</si>
  <si>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</si>
  <si>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</si>
  <si>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</si>
  <si>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</si>
  <si>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</si>
  <si>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</si>
  <si>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</si>
  <si>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</si>
  <si>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</si>
  <si>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</si>
  <si>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</si>
  <si>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</si>
  <si>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</si>
  <si>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</si>
  <si>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</si>
  <si>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</si>
  <si>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</si>
  <si>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</si>
  <si>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</si>
  <si>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</si>
  <si>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</si>
  <si>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</si>
  <si>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</si>
  <si>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</si>
  <si>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</si>
  <si>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</si>
  <si>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</si>
  <si>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</si>
  <si>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</si>
  <si>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</si>
  <si>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</si>
  <si>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</si>
  <si>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</si>
  <si>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</si>
  <si>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</si>
  <si>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</si>
  <si>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</si>
  <si>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</si>
  <si>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</si>
  <si>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</si>
  <si>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</si>
  <si>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</si>
  <si>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</si>
  <si>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</si>
  <si>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</si>
  <si>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</si>
  <si>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</si>
  <si>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</si>
  <si>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</si>
  <si>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</si>
  <si>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</si>
  <si>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</si>
  <si>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</si>
  <si>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</si>
  <si>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</si>
  <si>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</si>
  <si>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</si>
  <si>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</si>
  <si>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</si>
  <si>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</si>
  <si>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</si>
  <si>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</si>
  <si>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</si>
  <si>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</si>
  <si>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</si>
  <si>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</si>
  <si>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</si>
  <si>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</si>
  <si>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</si>
  <si>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</si>
  <si>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</si>
  <si>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</si>
  <si>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</si>
  <si>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</si>
  <si>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</si>
  <si>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</si>
  <si>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</si>
  <si>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</si>
  <si>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</si>
  <si>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</si>
  <si>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</si>
  <si>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</si>
  <si>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</si>
  <si>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</si>
  <si>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</si>
  <si>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</si>
  <si>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</si>
  <si>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</si>
  <si>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</si>
  <si>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</si>
  <si>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</si>
  <si>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</si>
  <si>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</si>
  <si>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</si>
  <si>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</si>
  <si>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</si>
  <si>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</si>
  <si>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</si>
  <si>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</si>
  <si>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</si>
  <si>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</si>
  <si>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</si>
  <si>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</si>
  <si>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</si>
  <si>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</si>
  <si>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</si>
  <si>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</si>
  <si>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</si>
  <si>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</si>
  <si>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</si>
  <si>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</si>
  <si>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</si>
  <si>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</si>
  <si>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</si>
  <si>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</si>
  <si>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</si>
  <si>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</si>
  <si>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</si>
  <si>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</si>
  <si>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</si>
  <si>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</si>
  <si>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</si>
  <si>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</si>
  <si>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</si>
  <si>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</si>
  <si>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</si>
  <si>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</si>
  <si>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</si>
  <si>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</si>
  <si>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</si>
  <si>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</si>
  <si>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</si>
  <si>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</si>
  <si>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</si>
  <si>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</si>
  <si>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</si>
  <si>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</si>
  <si>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</si>
  <si>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</si>
  <si>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</si>
  <si>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</si>
  <si>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</si>
  <si>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</si>
  <si>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</si>
  <si>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</si>
  <si>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</si>
  <si>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</si>
  <si>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</si>
  <si>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</si>
  <si>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</si>
  <si>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</si>
  <si>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</si>
  <si>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</si>
  <si>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</si>
  <si>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</si>
  <si>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</si>
  <si>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</si>
  <si>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</si>
  <si>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</si>
  <si>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</si>
  <si>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</si>
  <si>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</si>
  <si>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</si>
  <si>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</si>
  <si>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</si>
  <si>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</si>
  <si>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</si>
  <si>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</si>
  <si>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</si>
  <si>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</si>
  <si>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</si>
  <si>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04 - Pedro Pereira Machado</t>
  </si>
</sst>
</file>

<file path=xl/styles.xml><?xml version="1.0" encoding="utf-8"?>
<styleSheet xmlns="http://schemas.openxmlformats.org/spreadsheetml/2006/main">
  <numFmts count="4">
    <numFmt numFmtId="164" formatCode="&quot;R$&quot;\ #,##0.00;[Red]\-&quot;R$&quot;\ #,##0.00"/>
    <numFmt numFmtId="165" formatCode="0.0000"/>
    <numFmt numFmtId="166" formatCode="0.000"/>
    <numFmt numFmtId="167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5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6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166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left" vertical="top" wrapText="1" indent="1"/>
    </xf>
    <xf numFmtId="164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7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120" zoomScaleNormal="120" workbookViewId="0">
      <selection activeCell="E103" sqref="E103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5522.1727000000001</v>
      </c>
      <c r="D9" s="13">
        <f>((C9*100)/($C$24))/100</f>
        <v>0.21650995957389893</v>
      </c>
      <c r="E9" s="70">
        <f>G66</f>
        <v>5522.1727000000001</v>
      </c>
      <c r="F9" s="13">
        <f>((E9*100)/($E$24))/100</f>
        <v>0.23089427024859296</v>
      </c>
      <c r="G9" s="70">
        <f>SUM(G10:G12)</f>
        <v>4499.1974</v>
      </c>
      <c r="H9" s="13">
        <f>((G9*100)/($G$24))/100</f>
        <v>0.19312620702855279</v>
      </c>
    </row>
    <row r="10" spans="1:8" ht="12.6" customHeight="1">
      <c r="A10" s="186" t="s">
        <v>16</v>
      </c>
      <c r="B10" s="187"/>
      <c r="C10" s="66">
        <f>G49</f>
        <v>4618.4126999999999</v>
      </c>
      <c r="D10" s="92">
        <f>((C10*100)/($C$24))/100</f>
        <v>0.18107589191706758</v>
      </c>
      <c r="E10" s="71">
        <f>G49</f>
        <v>4618.4126999999999</v>
      </c>
      <c r="F10" s="92">
        <f t="shared" ref="F10:F22" si="0">((E10*100)/($E$24))/100</f>
        <v>0.19310606313948381</v>
      </c>
      <c r="G10" s="71">
        <f>G54</f>
        <v>3595.4373999999998</v>
      </c>
      <c r="H10" s="92">
        <f t="shared" ref="H10:H19" si="1">((G10*100)/($G$24))/100</f>
        <v>0.15433267890637598</v>
      </c>
    </row>
    <row r="11" spans="1:8" ht="12.6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1.7941300079408267E-3</v>
      </c>
      <c r="E11" s="72">
        <f>G60</f>
        <v>45.760000000000005</v>
      </c>
      <c r="F11" s="92">
        <f t="shared" si="0"/>
        <v>1.9133269422333739E-3</v>
      </c>
      <c r="G11" s="72">
        <f>G60</f>
        <v>45.760000000000005</v>
      </c>
      <c r="H11" s="92">
        <f t="shared" si="1"/>
        <v>1.9642292720089541E-3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3.3639937648890492E-2</v>
      </c>
      <c r="E12" s="72">
        <f>F63</f>
        <v>858</v>
      </c>
      <c r="F12" s="92">
        <f t="shared" si="0"/>
        <v>3.5874880166875761E-2</v>
      </c>
      <c r="G12" s="72">
        <f>F63</f>
        <v>858</v>
      </c>
      <c r="H12" s="92">
        <f t="shared" si="1"/>
        <v>3.6829298850167877E-2</v>
      </c>
    </row>
    <row r="13" spans="1:8" ht="12.6" customHeight="1">
      <c r="A13" s="113" t="s">
        <v>19</v>
      </c>
      <c r="B13" s="115"/>
      <c r="C13" s="73">
        <f>SUM(C14:C19)</f>
        <v>13381.439366666666</v>
      </c>
      <c r="D13" s="13">
        <f t="shared" si="2"/>
        <v>0.52465126567258191</v>
      </c>
      <c r="E13" s="73">
        <f>SUM(E14:E19)</f>
        <v>13381.439366666666</v>
      </c>
      <c r="F13" s="13">
        <f>((E13*100)/($E$24))/100</f>
        <v>0.55950761508097957</v>
      </c>
      <c r="G13" s="73">
        <f>SUM(G14:G19)</f>
        <v>13381.439366666666</v>
      </c>
      <c r="H13" s="13">
        <f t="shared" si="1"/>
        <v>0.57439280825217698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0.18819545537840834</v>
      </c>
      <c r="E14" s="66">
        <f>G76</f>
        <v>4800</v>
      </c>
      <c r="F14" s="92">
        <f t="shared" si="0"/>
        <v>0.20069863030420002</v>
      </c>
      <c r="G14" s="66">
        <f>G76</f>
        <v>4800</v>
      </c>
      <c r="H14" s="92">
        <f t="shared" si="1"/>
        <v>0.20603803552541472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3.2777375145072785E-2</v>
      </c>
      <c r="E15" s="66">
        <f>G87</f>
        <v>836</v>
      </c>
      <c r="F15" s="92">
        <f t="shared" si="0"/>
        <v>3.4955011444648174E-2</v>
      </c>
      <c r="G15" s="66">
        <f>G87</f>
        <v>836</v>
      </c>
      <c r="H15" s="92">
        <f t="shared" si="1"/>
        <v>3.5884957854009726E-2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2.2891984104634402E-2</v>
      </c>
      <c r="E16" s="66">
        <f>G97</f>
        <v>583.86916666666673</v>
      </c>
      <c r="F16" s="92">
        <f t="shared" si="0"/>
        <v>2.4412862922261396E-2</v>
      </c>
      <c r="G16" s="66">
        <f>G97</f>
        <v>583.86916666666673</v>
      </c>
      <c r="H16" s="92">
        <f t="shared" si="1"/>
        <v>2.5062345021637702E-2</v>
      </c>
    </row>
    <row r="17" spans="1:8" ht="12.6" customHeight="1">
      <c r="A17" s="106" t="s">
        <v>23</v>
      </c>
      <c r="B17" s="107"/>
      <c r="C17" s="66">
        <f>G112</f>
        <v>3916.0902000000006</v>
      </c>
      <c r="D17" s="92">
        <f t="shared" si="2"/>
        <v>0.15353966218581716</v>
      </c>
      <c r="E17" s="66">
        <f>G112</f>
        <v>3916.0902000000006</v>
      </c>
      <c r="F17" s="92">
        <f t="shared" si="0"/>
        <v>0.16374040401827103</v>
      </c>
      <c r="G17" s="66">
        <f>G112</f>
        <v>3916.0902000000006</v>
      </c>
      <c r="H17" s="92">
        <f t="shared" si="1"/>
        <v>0.16809656911423512</v>
      </c>
    </row>
    <row r="18" spans="1:8" ht="12.6" customHeight="1">
      <c r="A18" s="106" t="s">
        <v>24</v>
      </c>
      <c r="B18" s="107"/>
      <c r="C18" s="66">
        <f>H119</f>
        <v>2319.5</v>
      </c>
      <c r="D18" s="92">
        <f t="shared" si="2"/>
        <v>9.0941533072962114E-2</v>
      </c>
      <c r="E18" s="66">
        <f>H119</f>
        <v>2319.5</v>
      </c>
      <c r="F18" s="92">
        <f t="shared" si="0"/>
        <v>9.6983431873039996E-2</v>
      </c>
      <c r="G18" s="66">
        <f>H119</f>
        <v>2319.5</v>
      </c>
      <c r="H18" s="92">
        <f t="shared" si="1"/>
        <v>9.9563588208583215E-2</v>
      </c>
    </row>
    <row r="19" spans="1:8" ht="12.6" customHeight="1">
      <c r="A19" s="106" t="s">
        <v>25</v>
      </c>
      <c r="B19" s="107"/>
      <c r="C19" s="66">
        <f>H127</f>
        <v>925.98</v>
      </c>
      <c r="D19" s="92">
        <f t="shared" si="2"/>
        <v>3.6305255785687197E-2</v>
      </c>
      <c r="E19" s="66">
        <f>H127</f>
        <v>925.98</v>
      </c>
      <c r="F19" s="92">
        <f t="shared" si="0"/>
        <v>3.871727451855899E-2</v>
      </c>
      <c r="G19" s="66">
        <f>H127</f>
        <v>925.98</v>
      </c>
      <c r="H19" s="92">
        <f t="shared" si="1"/>
        <v>3.9747312528296566E-2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3.408023659970289E-3</v>
      </c>
      <c r="E20" s="73">
        <f>H139</f>
        <v>86.923000000000002</v>
      </c>
      <c r="F20" s="13">
        <f t="shared" si="0"/>
        <v>3.6344431337358291E-3</v>
      </c>
      <c r="G20" s="73">
        <f>H139</f>
        <v>86.923000000000002</v>
      </c>
      <c r="H20" s="13">
        <f>((G20*100)/($G$24))/100</f>
        <v>3.7311342004115876E-3</v>
      </c>
    </row>
    <row r="21" spans="1:8" ht="12.6" customHeight="1">
      <c r="A21" s="162" t="s">
        <v>27</v>
      </c>
      <c r="B21" s="163"/>
      <c r="C21" s="73">
        <f>H146</f>
        <v>6514.8629799999999</v>
      </c>
      <c r="D21" s="13">
        <f t="shared" si="2"/>
        <v>0.25543075109354885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0.20596367153669168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5329.109645656099</v>
      </c>
      <c r="H23" s="13">
        <f>((G23*100)/($G$24))/100</f>
        <v>0.22874985051885866</v>
      </c>
    </row>
    <row r="24" spans="1:8" ht="12.6" customHeight="1">
      <c r="A24" s="113" t="s">
        <v>30</v>
      </c>
      <c r="B24" s="115"/>
      <c r="C24" s="74">
        <f>SUM(C21,C20,C13,C9)</f>
        <v>25505.398046666665</v>
      </c>
      <c r="D24" s="13">
        <f>SUM(D9,D13,D20,D21)</f>
        <v>1</v>
      </c>
      <c r="E24" s="75">
        <f>SUM(E22,E20,E13,E9)</f>
        <v>23916.456194666665</v>
      </c>
      <c r="F24" s="13">
        <f>SUM(F9,F13,F20,F22)</f>
        <v>1</v>
      </c>
      <c r="G24" s="74">
        <f>SUM(G23,G20,G13,G9)</f>
        <v>23296.669412322764</v>
      </c>
      <c r="H24" s="13">
        <f>SUM(H9,H13,H20,H23)</f>
        <v>1</v>
      </c>
    </row>
    <row r="25" spans="1:8" ht="12.6" customHeight="1">
      <c r="A25" s="113" t="s">
        <v>31</v>
      </c>
      <c r="B25" s="115"/>
      <c r="C25" s="74">
        <f>C24/G37</f>
        <v>6.3351709008113923</v>
      </c>
      <c r="D25" s="6"/>
      <c r="E25" s="76">
        <f>E24/G37</f>
        <v>5.9405007935088587</v>
      </c>
      <c r="F25" s="6"/>
      <c r="G25" s="74">
        <f>G24/G37</f>
        <v>5.7865547472237369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183</v>
      </c>
      <c r="G37" s="18">
        <f>F38*F37</f>
        <v>4026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1.1471467213114754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0.89305449577744656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1.1366120218579237E-2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0.21311475409836064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1.3716275956284154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1.1175353700943864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1.1922503725782414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0.20765027322404372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0.14502463156151682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4026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5.89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4026</v>
      </c>
      <c r="E102" s="54">
        <v>0.92</v>
      </c>
      <c r="F102" s="33">
        <f>D102*E102</f>
        <v>3703.92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4026</v>
      </c>
      <c r="E104" s="54">
        <v>4.8000000000000001E-2</v>
      </c>
      <c r="F104" s="38">
        <f>D104*E104</f>
        <v>193.24799999999999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4026</v>
      </c>
      <c r="E106" s="57">
        <v>2E-3</v>
      </c>
      <c r="F106" s="38">
        <f>D106*E106</f>
        <v>8.0519999999999996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4026</v>
      </c>
      <c r="E108" s="57">
        <v>6.9999999999999999E-4</v>
      </c>
      <c r="F108" s="38">
        <f>D108*E108</f>
        <v>2.8182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4026</v>
      </c>
      <c r="E110" s="54">
        <v>2E-3</v>
      </c>
      <c r="F110" s="38">
        <f>D110*E110</f>
        <v>8.0519999999999996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3916.0902000000006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3916.0902000000006</v>
      </c>
      <c r="H112" s="37">
        <f>G112/C99</f>
        <v>0.97270000000000012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4026</v>
      </c>
      <c r="E115" s="20">
        <v>0.35</v>
      </c>
      <c r="F115" s="108">
        <f>D115*E115</f>
        <v>1409.1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23.2</v>
      </c>
      <c r="F117" s="143">
        <f>D117*E117</f>
        <v>510.4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2319.5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2319.5</v>
      </c>
      <c r="I119" s="37">
        <f>H119/G37</f>
        <v>0.57613015399900647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4026</v>
      </c>
      <c r="E126" s="79">
        <v>0.23</v>
      </c>
      <c r="F126" s="152">
        <f>D126*E126</f>
        <v>925.98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925.98</v>
      </c>
      <c r="I127" s="37">
        <f>H127/G37</f>
        <v>0.23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13381.439366666666</v>
      </c>
      <c r="I129" s="37">
        <f>H129/G37</f>
        <v>3.3237554313628079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2.1590412319920517E-2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2.1590412319920517E-2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18990.535066666667</v>
      </c>
      <c r="I141" s="37">
        <f>H141/G37</f>
        <v>4.7169734393111442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17967.559766666665</v>
      </c>
      <c r="I142" s="37">
        <f>H142/G37</f>
        <v>4.4628812137771154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1.6181974615002483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1.6181974615002483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25505.398046666669</v>
      </c>
      <c r="I150" s="37">
        <f>H150/G37</f>
        <v>6.3351709008113932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4026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6.3351709008113932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1.2235273541977147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1.2235273541977147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23916.456194666665</v>
      </c>
      <c r="I162" s="37">
        <f>H162/G37</f>
        <v>5.9405007935088587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4026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5.9405007935088587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0.80384741753601585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0.80384741753601585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21203.849469666664</v>
      </c>
      <c r="I174" s="37">
        <f>H174/G37</f>
        <v>5.2667286313131303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21203.849469666664</v>
      </c>
      <c r="F180" s="108">
        <f>E180*0.0987</f>
        <v>2092.8199426560996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2092.8199426560996</v>
      </c>
      <c r="I181" s="37">
        <f>H181/G37</f>
        <v>0.5198261159106059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23296.669412322764</v>
      </c>
      <c r="I183" s="37">
        <f>H183/G37</f>
        <v>5.7865547472237369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4026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5.7865547472237369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rnunes</cp:lastModifiedBy>
  <cp:lastPrinted>2023-08-04T13:21:45Z</cp:lastPrinted>
  <dcterms:created xsi:type="dcterms:W3CDTF">2021-07-30T11:32:38Z</dcterms:created>
  <dcterms:modified xsi:type="dcterms:W3CDTF">2024-02-08T14:33:50Z</dcterms:modified>
</cp:coreProperties>
</file>