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2435" activeTab="0"/>
  </bookViews>
  <sheets>
    <sheet name="BDI" sheetId="1" r:id="rId1"/>
    <sheet name="Plan4" sheetId="2" state="hidden" r:id="rId2"/>
  </sheets>
  <definedNames>
    <definedName name="_xlnm.Print_Area" localSheetId="0">'BDI'!$A$1:$V$21</definedName>
  </definedNames>
  <calcPr fullCalcOnLoad="1"/>
</workbook>
</file>

<file path=xl/sharedStrings.xml><?xml version="1.0" encoding="utf-8"?>
<sst xmlns="http://schemas.openxmlformats.org/spreadsheetml/2006/main" count="67" uniqueCount="54">
  <si>
    <t>Orçamento COM A DESONERAÇÃO prevista na Lei 13.161/2015</t>
  </si>
  <si>
    <t>Orçamento SEM A DESONERAÇÃO prevista na Lei  13.161/2015</t>
  </si>
  <si>
    <t>Mediana</t>
  </si>
  <si>
    <t>Planilha de Detalhamento do BDI</t>
  </si>
  <si>
    <t>Tipo de Obra</t>
  </si>
  <si>
    <t>Contribuição Previdenciária</t>
  </si>
  <si>
    <t>Parcelas do BDI</t>
  </si>
  <si>
    <t>Valor percentual adotado</t>
  </si>
  <si>
    <t>Limites das parcelas do BDI para obras do tipo acima selecionado.
Acórdão TCU 2622/2013</t>
  </si>
  <si>
    <t>Mín</t>
  </si>
  <si>
    <t>Med.</t>
  </si>
  <si>
    <t>Máx.</t>
  </si>
  <si>
    <r>
      <t xml:space="preserve">(AC) - </t>
    </r>
    <r>
      <rPr>
        <sz val="9"/>
        <rFont val="Arial"/>
        <family val="2"/>
      </rPr>
      <t>Administração Central</t>
    </r>
  </si>
  <si>
    <r>
      <t xml:space="preserve">(S) + (G) - </t>
    </r>
    <r>
      <rPr>
        <sz val="9"/>
        <rFont val="Arial"/>
        <family val="2"/>
      </rPr>
      <t>Seguro e Garantia</t>
    </r>
  </si>
  <si>
    <r>
      <t xml:space="preserve">(R) - </t>
    </r>
    <r>
      <rPr>
        <sz val="9"/>
        <rFont val="Arial"/>
        <family val="2"/>
      </rPr>
      <t>Risco</t>
    </r>
  </si>
  <si>
    <r>
      <t xml:space="preserve">(DF) - </t>
    </r>
    <r>
      <rPr>
        <sz val="9"/>
        <rFont val="Arial"/>
        <family val="2"/>
      </rPr>
      <t>Despesas Financeiras</t>
    </r>
  </si>
  <si>
    <r>
      <t xml:space="preserve">(L) - </t>
    </r>
    <r>
      <rPr>
        <sz val="9"/>
        <rFont val="Arial"/>
        <family val="2"/>
      </rPr>
      <t>Lucro</t>
    </r>
  </si>
  <si>
    <r>
      <t>(I</t>
    </r>
    <r>
      <rPr>
        <b/>
        <sz val="6"/>
        <rFont val="Arial"/>
        <family val="2"/>
      </rPr>
      <t>1</t>
    </r>
    <r>
      <rPr>
        <b/>
        <sz val="10"/>
        <rFont val="Arial"/>
        <family val="2"/>
      </rPr>
      <t xml:space="preserve">) - </t>
    </r>
    <r>
      <rPr>
        <sz val="10"/>
        <rFont val="Arial"/>
        <family val="2"/>
      </rPr>
      <t>PIS</t>
    </r>
  </si>
  <si>
    <r>
      <t>(I</t>
    </r>
    <r>
      <rPr>
        <b/>
        <sz val="5"/>
        <rFont val="Arial"/>
        <family val="2"/>
      </rPr>
      <t>2</t>
    </r>
    <r>
      <rPr>
        <b/>
        <sz val="10"/>
        <rFont val="Arial"/>
        <family val="2"/>
      </rPr>
      <t xml:space="preserve">) - </t>
    </r>
    <r>
      <rPr>
        <sz val="10"/>
        <rFont val="Arial"/>
        <family val="0"/>
      </rPr>
      <t>COFINS</t>
    </r>
  </si>
  <si>
    <r>
      <t>(I</t>
    </r>
    <r>
      <rPr>
        <b/>
        <sz val="5"/>
        <rFont val="Arial"/>
        <family val="2"/>
      </rPr>
      <t>3</t>
    </r>
    <r>
      <rPr>
        <b/>
        <sz val="10"/>
        <rFont val="Arial"/>
        <family val="2"/>
      </rPr>
      <t xml:space="preserve">) - </t>
    </r>
    <r>
      <rPr>
        <sz val="10"/>
        <rFont val="Arial"/>
        <family val="0"/>
      </rPr>
      <t>ISS</t>
    </r>
  </si>
  <si>
    <r>
      <t>(I</t>
    </r>
    <r>
      <rPr>
        <b/>
        <sz val="5"/>
        <rFont val="Arial"/>
        <family val="2"/>
      </rPr>
      <t>4</t>
    </r>
    <r>
      <rPr>
        <b/>
        <sz val="10"/>
        <rFont val="Arial"/>
        <family val="2"/>
      </rPr>
      <t xml:space="preserve">) - </t>
    </r>
    <r>
      <rPr>
        <sz val="10"/>
        <rFont val="Arial"/>
        <family val="0"/>
      </rPr>
      <t>Contrib. Previdenciária</t>
    </r>
  </si>
  <si>
    <t>BDI Adotado</t>
  </si>
  <si>
    <t>Valor para simples conferência do enquadramento do BDI nos limites estabelecidos pelo Acórdão TCU 2622/2013</t>
  </si>
  <si>
    <t>Limites do valor do BDI para obras do tipo acima selecionado.
Acórdão TCU 2622/2013</t>
  </si>
  <si>
    <r>
      <t>BDI desconsiderando a parcela 
(I</t>
    </r>
    <r>
      <rPr>
        <sz val="6"/>
        <rFont val="Arial"/>
        <family val="2"/>
      </rPr>
      <t>4</t>
    </r>
    <r>
      <rPr>
        <sz val="8"/>
        <rFont val="Arial"/>
        <family val="2"/>
      </rPr>
      <t>) contribuição previdenciária</t>
    </r>
  </si>
  <si>
    <t>1º Quartil</t>
  </si>
  <si>
    <t>3º Quartil</t>
  </si>
  <si>
    <t>LIMITES das PARCELAS componentes do BDI conforme Acórdão 2622/2013-TCU</t>
  </si>
  <si>
    <t>Tipo 1</t>
  </si>
  <si>
    <t>Tipo 2</t>
  </si>
  <si>
    <t>Tipo 3</t>
  </si>
  <si>
    <t>Tipo 4</t>
  </si>
  <si>
    <t>Tipo 5</t>
  </si>
  <si>
    <t>Tipo 6</t>
  </si>
  <si>
    <t>AC: taxa de administração central</t>
  </si>
  <si>
    <t>S+G: taxa de seguros e garantias</t>
  </si>
  <si>
    <t>R: taxa de riscos</t>
  </si>
  <si>
    <t>DF: taxa de despesas financeiras</t>
  </si>
  <si>
    <t>L: taxa de lucro/remuneração</t>
  </si>
  <si>
    <t>PIS</t>
  </si>
  <si>
    <t>COFINS</t>
  </si>
  <si>
    <t>ISSQN</t>
  </si>
  <si>
    <t>LEI DESONERAÇÃO</t>
  </si>
  <si>
    <t>I: Percentual de impostos sem a Desoneração</t>
  </si>
  <si>
    <t>Valor escolhido na Planilha BDI</t>
  </si>
  <si>
    <t>BDIs Adminssíveis por tipo de obra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</si>
  <si>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</si>
  <si>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</si>
  <si>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</si>
  <si>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</si>
  <si>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</si>
  <si>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</si>
  <si>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'</t>
  </si>
  <si>
    <t>Opção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</si>
</sst>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[$-416]dddd\,\ d&quot; de &quot;mmmm&quot; de &quot;yyyy"/>
    <numFmt numFmtId="175" formatCode="[$-416]d\-mmm\-yy;@"/>
    <numFmt numFmtId="176" formatCode="###,0\-00,00\-0"/>
    <numFmt numFmtId="177" formatCode="#,##0\-0000/0"/>
    <numFmt numFmtId="178" formatCode="#,###\-####/##"/>
    <numFmt numFmtId="179" formatCode="##,###,###\-####/00"/>
    <numFmt numFmtId="180" formatCode="##,###,###\-####/#0"/>
    <numFmt numFmtId="181" formatCode="#,##0.00_ ;\-#,##0.00\ "/>
    <numFmt numFmtId="182" formatCode="_-* #,##0_-;\-* #,##0_-;_-* &quot;-&quot;??_-;_-@_-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6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5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thin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1" fillId="33" borderId="14" xfId="0" applyFont="1" applyFill="1" applyBorder="1" applyAlignment="1" applyProtection="1">
      <alignment horizontal="center" vertical="center" wrapText="1"/>
      <protection hidden="1"/>
    </xf>
    <xf numFmtId="182" fontId="0" fillId="33" borderId="15" xfId="53" applyNumberFormat="1" applyFont="1" applyFill="1" applyBorder="1" applyAlignment="1" applyProtection="1">
      <alignment horizontal="center" vertical="center"/>
      <protection hidden="1"/>
    </xf>
    <xf numFmtId="182" fontId="0" fillId="33" borderId="16" xfId="53" applyNumberFormat="1" applyFont="1" applyFill="1" applyBorder="1" applyAlignment="1" applyProtection="1">
      <alignment horizontal="center" vertical="center"/>
      <protection hidden="1"/>
    </xf>
    <xf numFmtId="182" fontId="0" fillId="33" borderId="17" xfId="53" applyNumberFormat="1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left" vertical="center"/>
      <protection hidden="1"/>
    </xf>
    <xf numFmtId="43" fontId="0" fillId="0" borderId="19" xfId="53" applyFont="1" applyBorder="1" applyAlignment="1" applyProtection="1">
      <alignment horizontal="center" vertical="center"/>
      <protection hidden="1"/>
    </xf>
    <xf numFmtId="43" fontId="0" fillId="0" borderId="20" xfId="53" applyFont="1" applyBorder="1" applyAlignment="1" applyProtection="1">
      <alignment horizontal="center" vertical="center"/>
      <protection hidden="1"/>
    </xf>
    <xf numFmtId="43" fontId="0" fillId="0" borderId="21" xfId="53" applyFont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left" vertical="center"/>
      <protection hidden="1"/>
    </xf>
    <xf numFmtId="43" fontId="0" fillId="0" borderId="23" xfId="53" applyFont="1" applyBorder="1" applyAlignment="1" applyProtection="1">
      <alignment horizontal="center" vertical="center"/>
      <protection hidden="1"/>
    </xf>
    <xf numFmtId="43" fontId="0" fillId="0" borderId="24" xfId="53" applyFont="1" applyBorder="1" applyAlignment="1" applyProtection="1">
      <alignment horizontal="center" vertical="center"/>
      <protection hidden="1"/>
    </xf>
    <xf numFmtId="43" fontId="0" fillId="0" borderId="25" xfId="53" applyFont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left" vertical="center"/>
      <protection hidden="1"/>
    </xf>
    <xf numFmtId="43" fontId="0" fillId="0" borderId="27" xfId="53" applyFont="1" applyBorder="1" applyAlignment="1" applyProtection="1">
      <alignment horizontal="center" vertical="center"/>
      <protection hidden="1"/>
    </xf>
    <xf numFmtId="43" fontId="0" fillId="0" borderId="28" xfId="53" applyFont="1" applyBorder="1" applyAlignment="1" applyProtection="1">
      <alignment horizontal="center" vertical="center"/>
      <protection hidden="1"/>
    </xf>
    <xf numFmtId="43" fontId="0" fillId="0" borderId="29" xfId="53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0" xfId="0" applyAlignment="1" quotePrefix="1">
      <alignment/>
    </xf>
    <xf numFmtId="43" fontId="0" fillId="0" borderId="0" xfId="0" applyNumberFormat="1" applyAlignment="1">
      <alignment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6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34" borderId="39" xfId="0" applyFont="1" applyFill="1" applyBorder="1" applyAlignment="1" applyProtection="1">
      <alignment horizontal="left"/>
      <protection/>
    </xf>
    <xf numFmtId="0" fontId="0" fillId="34" borderId="35" xfId="0" applyFont="1" applyFill="1" applyBorder="1" applyAlignment="1" applyProtection="1">
      <alignment horizontal="left"/>
      <protection/>
    </xf>
    <xf numFmtId="0" fontId="0" fillId="34" borderId="40" xfId="0" applyFont="1" applyFill="1" applyBorder="1" applyAlignment="1" applyProtection="1">
      <alignment horizontal="left"/>
      <protection/>
    </xf>
    <xf numFmtId="0" fontId="0" fillId="34" borderId="37" xfId="0" applyFont="1" applyFill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1" fillId="33" borderId="42" xfId="0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1" fillId="33" borderId="45" xfId="0" applyFont="1" applyFill="1" applyBorder="1" applyAlignment="1" applyProtection="1">
      <alignment horizontal="center" vertical="center" wrapText="1"/>
      <protection/>
    </xf>
    <xf numFmtId="0" fontId="1" fillId="0" borderId="46" xfId="0" applyFont="1" applyFill="1" applyBorder="1" applyAlignment="1" applyProtection="1">
      <alignment horizontal="left" vertical="center" wrapText="1"/>
      <protection/>
    </xf>
    <xf numFmtId="0" fontId="1" fillId="0" borderId="47" xfId="0" applyFont="1" applyFill="1" applyBorder="1" applyAlignment="1" applyProtection="1">
      <alignment horizontal="left" vertical="center" wrapText="1"/>
      <protection/>
    </xf>
    <xf numFmtId="43" fontId="1" fillId="0" borderId="47" xfId="53" applyNumberFormat="1" applyFont="1" applyFill="1" applyBorder="1" applyAlignment="1" applyProtection="1">
      <alignment horizontal="center" vertical="center" wrapText="1"/>
      <protection/>
    </xf>
    <xf numFmtId="43" fontId="1" fillId="0" borderId="48" xfId="53" applyNumberFormat="1" applyFont="1" applyFill="1" applyBorder="1" applyAlignment="1" applyProtection="1">
      <alignment horizontal="center" vertical="center" wrapText="1"/>
      <protection/>
    </xf>
    <xf numFmtId="43" fontId="13" fillId="0" borderId="49" xfId="53" applyNumberFormat="1" applyFont="1" applyFill="1" applyBorder="1" applyAlignment="1" applyProtection="1">
      <alignment horizontal="center" vertical="center" wrapText="1"/>
      <protection/>
    </xf>
    <xf numFmtId="43" fontId="13" fillId="0" borderId="50" xfId="53" applyNumberFormat="1" applyFont="1" applyFill="1" applyBorder="1" applyAlignment="1" applyProtection="1">
      <alignment horizontal="center" vertical="center" wrapText="1"/>
      <protection/>
    </xf>
    <xf numFmtId="43" fontId="1" fillId="0" borderId="46" xfId="53" applyFont="1" applyFill="1" applyBorder="1" applyAlignment="1" applyProtection="1">
      <alignment horizontal="center" vertical="center" wrapText="1"/>
      <protection/>
    </xf>
    <xf numFmtId="43" fontId="1" fillId="0" borderId="47" xfId="53" applyFont="1" applyFill="1" applyBorder="1" applyAlignment="1" applyProtection="1">
      <alignment horizontal="center" vertical="center" wrapText="1"/>
      <protection/>
    </xf>
    <xf numFmtId="43" fontId="1" fillId="0" borderId="51" xfId="53" applyFont="1" applyFill="1" applyBorder="1" applyAlignment="1" applyProtection="1">
      <alignment horizontal="center" vertical="center" wrapText="1"/>
      <protection/>
    </xf>
    <xf numFmtId="43" fontId="1" fillId="0" borderId="0" xfId="53" applyFont="1" applyFill="1" applyBorder="1" applyAlignment="1" applyProtection="1">
      <alignment horizontal="center" vertical="center" wrapText="1"/>
      <protection/>
    </xf>
    <xf numFmtId="0" fontId="18" fillId="33" borderId="52" xfId="0" applyFont="1" applyFill="1" applyBorder="1" applyAlignment="1" applyProtection="1">
      <alignment horizontal="center" vertical="center" wrapText="1"/>
      <protection/>
    </xf>
    <xf numFmtId="0" fontId="18" fillId="33" borderId="53" xfId="0" applyFont="1" applyFill="1" applyBorder="1" applyAlignment="1" applyProtection="1">
      <alignment horizontal="center" vertical="center" wrapText="1"/>
      <protection/>
    </xf>
    <xf numFmtId="0" fontId="18" fillId="33" borderId="54" xfId="0" applyFont="1" applyFill="1" applyBorder="1" applyAlignment="1" applyProtection="1">
      <alignment horizontal="center" vertical="center" wrapText="1"/>
      <protection/>
    </xf>
    <xf numFmtId="181" fontId="18" fillId="33" borderId="55" xfId="53" applyNumberFormat="1" applyFont="1" applyFill="1" applyBorder="1" applyAlignment="1" applyProtection="1">
      <alignment horizontal="center" vertical="center" wrapText="1"/>
      <protection/>
    </xf>
    <xf numFmtId="181" fontId="18" fillId="33" borderId="56" xfId="53" applyNumberFormat="1" applyFont="1" applyFill="1" applyBorder="1" applyAlignment="1" applyProtection="1">
      <alignment horizontal="center" vertical="center" wrapText="1"/>
      <protection/>
    </xf>
    <xf numFmtId="181" fontId="18" fillId="33" borderId="57" xfId="53" applyNumberFormat="1" applyFont="1" applyFill="1" applyBorder="1" applyAlignment="1" applyProtection="1">
      <alignment horizontal="center" vertical="center" wrapText="1"/>
      <protection/>
    </xf>
    <xf numFmtId="0" fontId="9" fillId="0" borderId="58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181" fontId="12" fillId="0" borderId="59" xfId="53" applyNumberFormat="1" applyFont="1" applyFill="1" applyBorder="1" applyAlignment="1" applyProtection="1">
      <alignment horizontal="center" vertical="center" wrapText="1"/>
      <protection/>
    </xf>
    <xf numFmtId="181" fontId="12" fillId="0" borderId="60" xfId="53" applyNumberFormat="1" applyFont="1" applyFill="1" applyBorder="1" applyAlignment="1" applyProtection="1">
      <alignment horizontal="center" vertical="center" wrapText="1"/>
      <protection/>
    </xf>
    <xf numFmtId="181" fontId="12" fillId="0" borderId="61" xfId="53" applyNumberFormat="1" applyFont="1" applyFill="1" applyBorder="1" applyAlignment="1" applyProtection="1">
      <alignment horizontal="center" vertical="center" wrapText="1"/>
      <protection/>
    </xf>
    <xf numFmtId="0" fontId="9" fillId="0" borderId="62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181" fontId="12" fillId="0" borderId="63" xfId="53" applyNumberFormat="1" applyFont="1" applyFill="1" applyBorder="1" applyAlignment="1" applyProtection="1">
      <alignment horizontal="center" vertical="center" wrapText="1"/>
      <protection locked="0"/>
    </xf>
    <xf numFmtId="181" fontId="12" fillId="0" borderId="64" xfId="53" applyNumberFormat="1" applyFont="1" applyFill="1" applyBorder="1" applyAlignment="1" applyProtection="1">
      <alignment horizontal="center" vertical="center" wrapText="1"/>
      <protection locked="0"/>
    </xf>
    <xf numFmtId="181" fontId="12" fillId="0" borderId="65" xfId="53" applyNumberFormat="1" applyFont="1" applyFill="1" applyBorder="1" applyAlignment="1" applyProtection="1">
      <alignment horizontal="center" vertical="center" wrapText="1"/>
      <protection locked="0"/>
    </xf>
    <xf numFmtId="43" fontId="13" fillId="0" borderId="66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43" fontId="1" fillId="0" borderId="67" xfId="53" applyFont="1" applyFill="1" applyBorder="1" applyAlignment="1" applyProtection="1">
      <alignment horizontal="center" vertical="center" wrapText="1"/>
      <protection/>
    </xf>
    <xf numFmtId="43" fontId="1" fillId="0" borderId="24" xfId="53" applyFont="1" applyFill="1" applyBorder="1" applyAlignment="1" applyProtection="1">
      <alignment horizontal="center" vertical="center" wrapText="1"/>
      <protection/>
    </xf>
    <xf numFmtId="43" fontId="1" fillId="0" borderId="68" xfId="53" applyFont="1" applyFill="1" applyBorder="1" applyAlignment="1" applyProtection="1">
      <alignment horizontal="center" vertical="center" wrapText="1"/>
      <protection/>
    </xf>
    <xf numFmtId="0" fontId="11" fillId="0" borderId="62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11" fillId="0" borderId="41" xfId="0" applyFont="1" applyFill="1" applyBorder="1" applyAlignment="1" applyProtection="1">
      <alignment horizontal="left" vertical="center" wrapText="1"/>
      <protection/>
    </xf>
    <xf numFmtId="0" fontId="5" fillId="0" borderId="42" xfId="0" applyFont="1" applyFill="1" applyBorder="1" applyAlignment="1" applyProtection="1">
      <alignment horizontal="left" vertical="center" wrapText="1"/>
      <protection/>
    </xf>
    <xf numFmtId="181" fontId="12" fillId="0" borderId="69" xfId="53" applyNumberFormat="1" applyFont="1" applyFill="1" applyBorder="1" applyAlignment="1" applyProtection="1">
      <alignment horizontal="center" vertical="center" wrapText="1"/>
      <protection locked="0"/>
    </xf>
    <xf numFmtId="181" fontId="12" fillId="0" borderId="70" xfId="53" applyNumberFormat="1" applyFont="1" applyFill="1" applyBorder="1" applyAlignment="1" applyProtection="1">
      <alignment horizontal="center" vertical="center" wrapText="1"/>
      <protection locked="0"/>
    </xf>
    <xf numFmtId="181" fontId="12" fillId="0" borderId="71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67" xfId="0" applyFont="1" applyFill="1" applyBorder="1" applyAlignment="1" applyProtection="1">
      <alignment horizontal="left"/>
      <protection/>
    </xf>
    <xf numFmtId="0" fontId="0" fillId="0" borderId="24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 applyProtection="1">
      <alignment horizontal="left"/>
      <protection/>
    </xf>
    <xf numFmtId="0" fontId="0" fillId="0" borderId="47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72" xfId="0" applyFont="1" applyFill="1" applyBorder="1" applyAlignment="1" applyProtection="1">
      <alignment horizontal="center" vertical="center"/>
      <protection/>
    </xf>
    <xf numFmtId="0" fontId="9" fillId="33" borderId="73" xfId="0" applyFont="1" applyFill="1" applyBorder="1" applyAlignment="1" applyProtection="1">
      <alignment horizontal="center" vertical="center"/>
      <protection/>
    </xf>
    <xf numFmtId="0" fontId="9" fillId="33" borderId="74" xfId="0" applyFont="1" applyFill="1" applyBorder="1" applyAlignment="1" applyProtection="1">
      <alignment horizontal="center" vertical="center"/>
      <protection/>
    </xf>
    <xf numFmtId="0" fontId="9" fillId="33" borderId="37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75" xfId="0" applyFont="1" applyFill="1" applyBorder="1" applyAlignment="1" applyProtection="1">
      <alignment horizontal="center" vertical="center" wrapText="1"/>
      <protection/>
    </xf>
    <xf numFmtId="0" fontId="9" fillId="33" borderId="76" xfId="0" applyFont="1" applyFill="1" applyBorder="1" applyAlignment="1" applyProtection="1">
      <alignment horizontal="center" vertical="center" wrapText="1"/>
      <protection/>
    </xf>
    <xf numFmtId="0" fontId="9" fillId="33" borderId="77" xfId="0" applyFont="1" applyFill="1" applyBorder="1" applyAlignment="1" applyProtection="1">
      <alignment horizontal="center" vertical="center" wrapText="1"/>
      <protection/>
    </xf>
    <xf numFmtId="0" fontId="9" fillId="33" borderId="37" xfId="0" applyFont="1" applyFill="1" applyBorder="1" applyAlignment="1" applyProtection="1">
      <alignment horizontal="center" vertical="center" wrapText="1"/>
      <protection/>
    </xf>
    <xf numFmtId="0" fontId="9" fillId="33" borderId="78" xfId="0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1" fillId="33" borderId="45" xfId="0" applyFont="1" applyFill="1" applyBorder="1" applyAlignment="1" applyProtection="1">
      <alignment horizontal="center" vertical="center" wrapText="1"/>
      <protection/>
    </xf>
    <xf numFmtId="0" fontId="1" fillId="33" borderId="67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0" fontId="1" fillId="33" borderId="68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>
      <alignment horizontal="center"/>
    </xf>
    <xf numFmtId="0" fontId="4" fillId="33" borderId="75" xfId="0" applyFont="1" applyFill="1" applyBorder="1" applyAlignment="1">
      <alignment horizontal="center"/>
    </xf>
    <xf numFmtId="0" fontId="4" fillId="33" borderId="76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79" xfId="0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81" xfId="0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26" xfId="0" applyBorder="1" applyAlignment="1" applyProtection="1">
      <alignment horizontal="left" vertical="center"/>
      <protection hidden="1"/>
    </xf>
    <xf numFmtId="0" fontId="0" fillId="0" borderId="81" xfId="0" applyBorder="1" applyAlignment="1" applyProtection="1">
      <alignment horizontal="left" vertical="center"/>
      <protection hidden="1"/>
    </xf>
    <xf numFmtId="0" fontId="0" fillId="0" borderId="82" xfId="0" applyBorder="1" applyAlignment="1" applyProtection="1">
      <alignment horizontal="left" vertical="center"/>
      <protection hidden="1"/>
    </xf>
    <xf numFmtId="43" fontId="0" fillId="0" borderId="83" xfId="53" applyFont="1" applyBorder="1" applyAlignment="1">
      <alignment horizontal="center"/>
    </xf>
    <xf numFmtId="43" fontId="0" fillId="0" borderId="84" xfId="53" applyFont="1" applyBorder="1" applyAlignment="1">
      <alignment horizontal="center"/>
    </xf>
    <xf numFmtId="43" fontId="0" fillId="0" borderId="84" xfId="53" applyFont="1" applyBorder="1" applyAlignment="1">
      <alignment/>
    </xf>
    <xf numFmtId="43" fontId="0" fillId="0" borderId="85" xfId="53" applyFont="1" applyBorder="1" applyAlignment="1">
      <alignment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43" fontId="0" fillId="0" borderId="86" xfId="53" applyFont="1" applyBorder="1" applyAlignment="1">
      <alignment horizontal="center"/>
    </xf>
    <xf numFmtId="43" fontId="0" fillId="0" borderId="87" xfId="53" applyFont="1" applyBorder="1" applyAlignment="1">
      <alignment horizontal="center"/>
    </xf>
    <xf numFmtId="43" fontId="0" fillId="0" borderId="87" xfId="53" applyFont="1" applyBorder="1" applyAlignment="1">
      <alignment/>
    </xf>
    <xf numFmtId="43" fontId="0" fillId="0" borderId="88" xfId="53" applyFont="1" applyBorder="1" applyAlignment="1">
      <alignment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79" xfId="0" applyBorder="1" applyAlignment="1" applyProtection="1">
      <alignment horizontal="left" vertical="center"/>
      <protection hidden="1"/>
    </xf>
    <xf numFmtId="0" fontId="0" fillId="0" borderId="80" xfId="0" applyBorder="1" applyAlignment="1" applyProtection="1">
      <alignment horizontal="left" vertical="center"/>
      <protection hidden="1"/>
    </xf>
    <xf numFmtId="43" fontId="0" fillId="0" borderId="89" xfId="53" applyFont="1" applyBorder="1" applyAlignment="1">
      <alignment horizontal="center"/>
    </xf>
    <xf numFmtId="43" fontId="0" fillId="0" borderId="90" xfId="53" applyFont="1" applyBorder="1" applyAlignment="1">
      <alignment horizontal="center"/>
    </xf>
    <xf numFmtId="43" fontId="0" fillId="0" borderId="90" xfId="53" applyFont="1" applyBorder="1" applyAlignment="1">
      <alignment/>
    </xf>
    <xf numFmtId="43" fontId="0" fillId="0" borderId="91" xfId="53" applyFont="1" applyBorder="1" applyAlignment="1">
      <alignment/>
    </xf>
    <xf numFmtId="0" fontId="4" fillId="0" borderId="92" xfId="0" applyFont="1" applyBorder="1" applyAlignment="1">
      <alignment horizontal="center"/>
    </xf>
    <xf numFmtId="0" fontId="4" fillId="33" borderId="18" xfId="0" applyFont="1" applyFill="1" applyBorder="1" applyAlignment="1" applyProtection="1">
      <alignment horizontal="left" vertical="center"/>
      <protection hidden="1"/>
    </xf>
    <xf numFmtId="0" fontId="4" fillId="33" borderId="79" xfId="0" applyFont="1" applyFill="1" applyBorder="1" applyAlignment="1" applyProtection="1">
      <alignment horizontal="left" vertical="center"/>
      <protection hidden="1"/>
    </xf>
    <xf numFmtId="0" fontId="4" fillId="33" borderId="80" xfId="0" applyFont="1" applyFill="1" applyBorder="1" applyAlignment="1" applyProtection="1">
      <alignment horizontal="left" vertical="center"/>
      <protection hidden="1"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57" xfId="0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2"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strike val="0"/>
        <color indexed="16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b/>
        <i val="0"/>
        <color rgb="FF9933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9933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15</xdr:row>
      <xdr:rowOff>9525</xdr:rowOff>
    </xdr:from>
    <xdr:to>
      <xdr:col>21</xdr:col>
      <xdr:colOff>0</xdr:colOff>
      <xdr:row>17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3619500"/>
          <a:ext cx="1609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63"/>
  <sheetViews>
    <sheetView showGridLines="0" tabSelected="1" zoomScalePageLayoutView="0" workbookViewId="0" topLeftCell="A13">
      <selection activeCell="H22" sqref="H22"/>
    </sheetView>
  </sheetViews>
  <sheetFormatPr defaultColWidth="3.7109375" defaultRowHeight="12.75"/>
  <cols>
    <col min="1" max="1" width="3.7109375" style="1" customWidth="1"/>
    <col min="2" max="5" width="4.28125" style="1" customWidth="1"/>
    <col min="6" max="6" width="8.8515625" style="1" customWidth="1"/>
    <col min="7" max="7" width="7.8515625" style="1" customWidth="1"/>
    <col min="8" max="8" width="8.8515625" style="1" customWidth="1"/>
    <col min="9" max="9" width="7.8515625" style="1" customWidth="1"/>
    <col min="10" max="10" width="4.57421875" style="1" customWidth="1"/>
    <col min="11" max="11" width="3.28125" style="1" customWidth="1"/>
    <col min="12" max="21" width="2.7109375" style="1" customWidth="1"/>
    <col min="22" max="22" width="3.7109375" style="2" customWidth="1"/>
    <col min="23" max="28" width="3.7109375" style="1" customWidth="1"/>
    <col min="29" max="29" width="10.8515625" style="1" hidden="1" customWidth="1"/>
    <col min="30" max="30" width="7.00390625" style="1" hidden="1" customWidth="1"/>
    <col min="31" max="16384" width="3.7109375" style="1" customWidth="1"/>
  </cols>
  <sheetData>
    <row r="1" spans="2:21" ht="20.25">
      <c r="B1" s="91" t="s">
        <v>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22:27" ht="12.75">
      <c r="V2" s="3"/>
      <c r="W2" s="4"/>
      <c r="X2" s="4"/>
      <c r="Y2" s="4"/>
      <c r="Z2" s="4"/>
      <c r="AA2" s="4"/>
    </row>
    <row r="3" spans="2:27" ht="18.75" customHeight="1">
      <c r="B3" s="92" t="s">
        <v>4</v>
      </c>
      <c r="C3" s="93"/>
      <c r="D3" s="93"/>
      <c r="E3" s="93"/>
      <c r="F3" s="93"/>
      <c r="G3" s="43"/>
      <c r="H3" s="44"/>
      <c r="I3" s="44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  <c r="V3" s="3"/>
      <c r="W3" s="4"/>
      <c r="X3" s="4"/>
      <c r="Y3" s="4"/>
      <c r="Z3" s="4"/>
      <c r="AA3" s="4"/>
    </row>
    <row r="4" spans="2:27" ht="18.75" customHeight="1">
      <c r="B4" s="94" t="s">
        <v>5</v>
      </c>
      <c r="C4" s="95"/>
      <c r="D4" s="95"/>
      <c r="E4" s="95"/>
      <c r="F4" s="95"/>
      <c r="G4" s="45"/>
      <c r="H4" s="46"/>
      <c r="I4" s="46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2"/>
      <c r="V4" s="3"/>
      <c r="W4" s="4"/>
      <c r="X4" s="4"/>
      <c r="Y4" s="4"/>
      <c r="Z4" s="4"/>
      <c r="AA4" s="4"/>
    </row>
    <row r="5" spans="2:21" ht="24.75" customHeight="1" thickBot="1">
      <c r="B5" s="96" t="e">
        <f>IF(OR(#REF!=FALSE,#REF!=FALSE,#REF!=FALSE,#REF!=FALSE),("Atenção - Não esqueça de preencher o(s) campo(s): -"&amp;IF(#REF!=FALSE," TOMADOR -","")&amp;IF(#REF!=FALSE," Nº DO CONTRATO -","")&amp;IF(#REF!=FALSE," NOME DA OBRA -","")&amp;IF(#REF!=FALSE," MUNICÍPIO ONDE SE LOCALIZA A OBRA -","")&amp;""),".")</f>
        <v>#REF!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2:43" ht="35.25" customHeight="1">
      <c r="B6" s="97" t="s">
        <v>6</v>
      </c>
      <c r="C6" s="98"/>
      <c r="D6" s="98"/>
      <c r="E6" s="98"/>
      <c r="F6" s="98"/>
      <c r="G6" s="101" t="s">
        <v>7</v>
      </c>
      <c r="H6" s="102"/>
      <c r="I6" s="103"/>
      <c r="J6" s="3"/>
      <c r="K6" s="3"/>
      <c r="L6" s="4"/>
      <c r="M6" s="107" t="s">
        <v>8</v>
      </c>
      <c r="N6" s="108"/>
      <c r="O6" s="108"/>
      <c r="P6" s="108"/>
      <c r="Q6" s="108"/>
      <c r="R6" s="108"/>
      <c r="S6" s="108"/>
      <c r="T6" s="108"/>
      <c r="U6" s="109"/>
      <c r="V6" s="5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2:28" ht="21.75" customHeight="1">
      <c r="B7" s="99"/>
      <c r="C7" s="100"/>
      <c r="D7" s="100"/>
      <c r="E7" s="100"/>
      <c r="F7" s="100"/>
      <c r="G7" s="104"/>
      <c r="H7" s="105"/>
      <c r="I7" s="106"/>
      <c r="J7" s="3"/>
      <c r="K7" s="3"/>
      <c r="L7" s="4"/>
      <c r="M7" s="110" t="s">
        <v>9</v>
      </c>
      <c r="N7" s="111"/>
      <c r="O7" s="111"/>
      <c r="P7" s="111" t="s">
        <v>10</v>
      </c>
      <c r="Q7" s="111"/>
      <c r="R7" s="111"/>
      <c r="S7" s="111" t="s">
        <v>11</v>
      </c>
      <c r="T7" s="111"/>
      <c r="U7" s="112"/>
      <c r="Y7" s="4"/>
      <c r="Z7" s="4"/>
      <c r="AA7" s="4"/>
      <c r="AB7" s="4"/>
    </row>
    <row r="8" spans="2:28" ht="16.5" customHeight="1">
      <c r="B8" s="86" t="s">
        <v>12</v>
      </c>
      <c r="C8" s="87"/>
      <c r="D8" s="87"/>
      <c r="E8" s="87"/>
      <c r="F8" s="87"/>
      <c r="G8" s="88">
        <v>4.93</v>
      </c>
      <c r="H8" s="89"/>
      <c r="I8" s="90"/>
      <c r="J8" s="79" t="str">
        <f>IF(G8&lt;M8," Atenção",IF(G8&gt;S8,"Atenção","OK"))</f>
        <v>OK</v>
      </c>
      <c r="K8" s="80"/>
      <c r="L8" s="4"/>
      <c r="M8" s="81">
        <f>CHOOSE(Plan4!$B$17,Plan4!C6,Plan4!D6,Plan4!E6,Plan4!F6,Plan4!G6,Plan4!H6)</f>
        <v>3.43</v>
      </c>
      <c r="N8" s="82"/>
      <c r="O8" s="82"/>
      <c r="P8" s="82">
        <f>CHOOSE(Plan4!$B$17,Plan4!I6,Plan4!J6,Plan4!K6,Plan4!L6,Plan4!M6,Plan4!N6)</f>
        <v>4.93</v>
      </c>
      <c r="Q8" s="82"/>
      <c r="R8" s="82"/>
      <c r="S8" s="82">
        <f>CHOOSE(Plan4!$B$17,Plan4!O6,Plan4!P6,Plan4!Q6,Plan4!R6,Plan4!S6,Plan4!T6)</f>
        <v>6.71</v>
      </c>
      <c r="T8" s="82"/>
      <c r="U8" s="83"/>
      <c r="Y8" s="4"/>
      <c r="Z8" s="4"/>
      <c r="AA8" s="4"/>
      <c r="AB8" s="4"/>
    </row>
    <row r="9" spans="2:28" ht="16.5" customHeight="1">
      <c r="B9" s="84" t="s">
        <v>13</v>
      </c>
      <c r="C9" s="85"/>
      <c r="D9" s="85"/>
      <c r="E9" s="85"/>
      <c r="F9" s="85"/>
      <c r="G9" s="76">
        <v>0.75</v>
      </c>
      <c r="H9" s="77"/>
      <c r="I9" s="78"/>
      <c r="J9" s="79" t="str">
        <f aca="true" t="shared" si="0" ref="J9:J15">IF(G9&lt;M9," Atenção",IF(G9&gt;S9,"Atenção","OK"))</f>
        <v>OK</v>
      </c>
      <c r="K9" s="80"/>
      <c r="L9" s="4"/>
      <c r="M9" s="81">
        <f>CHOOSE(Plan4!$B$17,Plan4!C7,Plan4!D7,Plan4!E7,Plan4!F7,Plan4!G7,Plan4!H7)</f>
        <v>0.28</v>
      </c>
      <c r="N9" s="82"/>
      <c r="O9" s="82"/>
      <c r="P9" s="82">
        <f>CHOOSE(Plan4!$B$17,Plan4!I7,Plan4!J7,Plan4!K7,Plan4!L7,Plan4!M7,Plan4!N7)</f>
        <v>0.49</v>
      </c>
      <c r="Q9" s="82"/>
      <c r="R9" s="82"/>
      <c r="S9" s="82">
        <f>CHOOSE(Plan4!$B$17,Plan4!O7,Plan4!P7,Plan4!Q7,Plan4!R7,Plan4!S7,Plan4!T7)</f>
        <v>0.75</v>
      </c>
      <c r="T9" s="82"/>
      <c r="U9" s="83"/>
      <c r="Y9" s="4"/>
      <c r="Z9" s="4"/>
      <c r="AA9" s="4"/>
      <c r="AB9" s="4"/>
    </row>
    <row r="10" spans="2:28" ht="16.5" customHeight="1">
      <c r="B10" s="84" t="s">
        <v>14</v>
      </c>
      <c r="C10" s="85"/>
      <c r="D10" s="85"/>
      <c r="E10" s="85"/>
      <c r="F10" s="85"/>
      <c r="G10" s="76">
        <v>1.39</v>
      </c>
      <c r="H10" s="77"/>
      <c r="I10" s="78"/>
      <c r="J10" s="79" t="str">
        <f t="shared" si="0"/>
        <v>OK</v>
      </c>
      <c r="K10" s="80"/>
      <c r="L10" s="4"/>
      <c r="M10" s="81">
        <f>CHOOSE(Plan4!$B$17,Plan4!C8,Plan4!D8,Plan4!E8,Plan4!F8,Plan4!G8,Plan4!H8)</f>
        <v>1</v>
      </c>
      <c r="N10" s="82"/>
      <c r="O10" s="82"/>
      <c r="P10" s="82">
        <f>CHOOSE(Plan4!$B$17,Plan4!I8,Plan4!J8,Plan4!K8,Plan4!L8,Plan4!M8,Plan4!N8)</f>
        <v>1.39</v>
      </c>
      <c r="Q10" s="82"/>
      <c r="R10" s="82"/>
      <c r="S10" s="82">
        <f>CHOOSE(Plan4!$B$17,Plan4!O8,Plan4!P8,Plan4!Q8,Plan4!R8,Plan4!S8,Plan4!T8)</f>
        <v>1.74</v>
      </c>
      <c r="T10" s="82"/>
      <c r="U10" s="83"/>
      <c r="Y10" s="4"/>
      <c r="Z10" s="4"/>
      <c r="AA10" s="4"/>
      <c r="AB10" s="4"/>
    </row>
    <row r="11" spans="2:28" ht="16.5" customHeight="1">
      <c r="B11" s="84" t="s">
        <v>15</v>
      </c>
      <c r="C11" s="85"/>
      <c r="D11" s="85"/>
      <c r="E11" s="85"/>
      <c r="F11" s="85"/>
      <c r="G11" s="76">
        <v>0.99</v>
      </c>
      <c r="H11" s="77"/>
      <c r="I11" s="78"/>
      <c r="J11" s="79" t="str">
        <f t="shared" si="0"/>
        <v>OK</v>
      </c>
      <c r="K11" s="80"/>
      <c r="L11" s="4"/>
      <c r="M11" s="81">
        <f>CHOOSE(Plan4!$B$17,Plan4!C9,Plan4!D9,Plan4!E9,Plan4!F9,Plan4!G9,Plan4!H9)</f>
        <v>0.94</v>
      </c>
      <c r="N11" s="82"/>
      <c r="O11" s="82"/>
      <c r="P11" s="82">
        <f>CHOOSE(Plan4!$B$17,Plan4!I9,Plan4!J9,Plan4!K9,Plan4!L9,Plan4!M9,Plan4!N9)</f>
        <v>0.99</v>
      </c>
      <c r="Q11" s="82"/>
      <c r="R11" s="82"/>
      <c r="S11" s="82">
        <f>CHOOSE(Plan4!$B$17,Plan4!O9,Plan4!P9,Plan4!Q9,Plan4!R9,Plan4!S9,Plan4!T9)</f>
        <v>1.17</v>
      </c>
      <c r="T11" s="82"/>
      <c r="U11" s="83"/>
      <c r="Y11" s="4"/>
      <c r="Z11" s="4"/>
      <c r="AA11" s="4"/>
      <c r="AB11" s="4"/>
    </row>
    <row r="12" spans="2:28" ht="16.5" customHeight="1">
      <c r="B12" s="84" t="s">
        <v>16</v>
      </c>
      <c r="C12" s="85"/>
      <c r="D12" s="85"/>
      <c r="E12" s="85"/>
      <c r="F12" s="85"/>
      <c r="G12" s="76">
        <v>6.86</v>
      </c>
      <c r="H12" s="77"/>
      <c r="I12" s="78"/>
      <c r="J12" s="79" t="str">
        <f t="shared" si="0"/>
        <v>OK</v>
      </c>
      <c r="K12" s="80"/>
      <c r="L12" s="4"/>
      <c r="M12" s="81">
        <f>CHOOSE(Plan4!$B$17,Plan4!C10,Plan4!D10,Plan4!E10,Plan4!F10,Plan4!G10,Plan4!H10)</f>
        <v>6.74</v>
      </c>
      <c r="N12" s="82"/>
      <c r="O12" s="82"/>
      <c r="P12" s="82">
        <f>CHOOSE(Plan4!$B$17,Plan4!I10,Plan4!J10,Plan4!K10,Plan4!L10,Plan4!M10,Plan4!N10)</f>
        <v>8.04</v>
      </c>
      <c r="Q12" s="82"/>
      <c r="R12" s="82"/>
      <c r="S12" s="82">
        <f>CHOOSE(Plan4!$B$17,Plan4!O10,Plan4!P10,Plan4!Q10,Plan4!R10,Plan4!S10,Plan4!T10)</f>
        <v>9.4</v>
      </c>
      <c r="T12" s="82"/>
      <c r="U12" s="83"/>
      <c r="Y12" s="4"/>
      <c r="Z12" s="4"/>
      <c r="AA12" s="4"/>
      <c r="AB12" s="4"/>
    </row>
    <row r="13" spans="2:28" ht="16.5" customHeight="1">
      <c r="B13" s="74" t="s">
        <v>17</v>
      </c>
      <c r="C13" s="75"/>
      <c r="D13" s="75"/>
      <c r="E13" s="75"/>
      <c r="F13" s="75"/>
      <c r="G13" s="76">
        <v>0.65</v>
      </c>
      <c r="H13" s="77"/>
      <c r="I13" s="78"/>
      <c r="J13" s="79" t="str">
        <f t="shared" si="0"/>
        <v>OK</v>
      </c>
      <c r="K13" s="80"/>
      <c r="L13" s="4"/>
      <c r="M13" s="81">
        <f>CHOOSE(Plan4!$B$17,Plan4!C11,Plan4!D11,Plan4!E11,Plan4!F11,Plan4!G11,Plan4!H11)</f>
        <v>0.65</v>
      </c>
      <c r="N13" s="82"/>
      <c r="O13" s="82"/>
      <c r="P13" s="82">
        <f>CHOOSE(Plan4!$B$17,Plan4!I11,Plan4!J11,Plan4!K11,Plan4!L11,Plan4!M11,Plan4!N11)</f>
        <v>0.65</v>
      </c>
      <c r="Q13" s="82"/>
      <c r="R13" s="82"/>
      <c r="S13" s="82">
        <f>CHOOSE(Plan4!$B$17,Plan4!O11,Plan4!P11,Plan4!Q11,Plan4!R11,Plan4!S11,Plan4!T11)</f>
        <v>0.65</v>
      </c>
      <c r="T13" s="82"/>
      <c r="U13" s="83"/>
      <c r="V13" s="7"/>
      <c r="W13" s="8"/>
      <c r="X13" s="8"/>
      <c r="Y13" s="4"/>
      <c r="Z13" s="4"/>
      <c r="AA13" s="4"/>
      <c r="AB13" s="4"/>
    </row>
    <row r="14" spans="2:28" ht="16.5" customHeight="1">
      <c r="B14" s="74" t="s">
        <v>18</v>
      </c>
      <c r="C14" s="75"/>
      <c r="D14" s="75"/>
      <c r="E14" s="75"/>
      <c r="F14" s="75"/>
      <c r="G14" s="76">
        <v>3</v>
      </c>
      <c r="H14" s="77"/>
      <c r="I14" s="78"/>
      <c r="J14" s="79" t="str">
        <f t="shared" si="0"/>
        <v>OK</v>
      </c>
      <c r="K14" s="80"/>
      <c r="L14" s="4"/>
      <c r="M14" s="81">
        <f>CHOOSE(Plan4!$B$17,Plan4!C12,Plan4!D12,Plan4!E12,Plan4!F12,Plan4!G12,Plan4!H12)</f>
        <v>3</v>
      </c>
      <c r="N14" s="82"/>
      <c r="O14" s="82"/>
      <c r="P14" s="82">
        <f>CHOOSE(Plan4!$B$17,Plan4!I12,Plan4!J12,Plan4!K12,Plan4!L12,Plan4!M12,Plan4!N12)</f>
        <v>3</v>
      </c>
      <c r="Q14" s="82"/>
      <c r="R14" s="82"/>
      <c r="S14" s="82">
        <f>CHOOSE(Plan4!$B$17,Plan4!O12,Plan4!P12,Plan4!Q12,Plan4!R12,Plan4!S12,Plan4!T12)</f>
        <v>3</v>
      </c>
      <c r="T14" s="82"/>
      <c r="U14" s="83"/>
      <c r="Y14" s="4"/>
      <c r="Z14" s="4"/>
      <c r="AA14" s="4"/>
      <c r="AB14" s="4"/>
    </row>
    <row r="15" spans="2:28" ht="16.5" customHeight="1">
      <c r="B15" s="74" t="s">
        <v>19</v>
      </c>
      <c r="C15" s="75"/>
      <c r="D15" s="75"/>
      <c r="E15" s="75"/>
      <c r="F15" s="75"/>
      <c r="G15" s="76">
        <v>2</v>
      </c>
      <c r="H15" s="77"/>
      <c r="I15" s="78"/>
      <c r="J15" s="79" t="str">
        <f t="shared" si="0"/>
        <v>OK</v>
      </c>
      <c r="K15" s="80"/>
      <c r="L15" s="4"/>
      <c r="M15" s="59">
        <f>CHOOSE(Plan4!$B$17,Plan4!C13,Plan4!D13,Plan4!E13,Plan4!F13,Plan4!G13,Plan4!H13)</f>
        <v>2</v>
      </c>
      <c r="N15" s="60"/>
      <c r="O15" s="60"/>
      <c r="P15" s="60">
        <f>CHOOSE(Plan4!$B$17,Plan4!I13,Plan4!J13,Plan4!K13,Plan4!L13,Plan4!M13,Plan4!N13)</f>
        <v>2</v>
      </c>
      <c r="Q15" s="60"/>
      <c r="R15" s="60"/>
      <c r="S15" s="60">
        <f>CHOOSE(Plan4!$B$17,Plan4!O13,Plan4!P13,Plan4!Q13,Plan4!R13,Plan4!S13,Plan4!T13)</f>
        <v>5</v>
      </c>
      <c r="T15" s="60"/>
      <c r="U15" s="61"/>
      <c r="Y15" s="4"/>
      <c r="Z15" s="4"/>
      <c r="AA15" s="4"/>
      <c r="AB15" s="4"/>
    </row>
    <row r="16" spans="2:28" ht="16.5" customHeight="1" thickBot="1">
      <c r="B16" s="69" t="s">
        <v>20</v>
      </c>
      <c r="C16" s="70"/>
      <c r="D16" s="70"/>
      <c r="E16" s="70"/>
      <c r="F16" s="70"/>
      <c r="G16" s="71">
        <v>0</v>
      </c>
      <c r="H16" s="72"/>
      <c r="I16" s="73"/>
      <c r="J16" s="3"/>
      <c r="K16" s="3"/>
      <c r="L16" s="4"/>
      <c r="M16" s="62"/>
      <c r="N16" s="62"/>
      <c r="O16" s="62"/>
      <c r="P16" s="62"/>
      <c r="Q16" s="62"/>
      <c r="R16" s="62"/>
      <c r="S16" s="62"/>
      <c r="T16" s="62"/>
      <c r="U16" s="62"/>
      <c r="Y16" s="4"/>
      <c r="Z16" s="4"/>
      <c r="AA16" s="4"/>
      <c r="AB16" s="4"/>
    </row>
    <row r="17" spans="2:22" s="4" customFormat="1" ht="26.25" customHeight="1" thickBot="1">
      <c r="B17" s="63" t="s">
        <v>21</v>
      </c>
      <c r="C17" s="64"/>
      <c r="D17" s="64"/>
      <c r="E17" s="64"/>
      <c r="F17" s="65"/>
      <c r="G17" s="66">
        <f>TRUNC((((((1+G8/100+G9/100+G10/100)*(1+G11/100)*(1+G12/100))/(1-(G13/100+G14/100+G15/100+G16/100)))-1)*100),2)</f>
        <v>22.46</v>
      </c>
      <c r="H17" s="67"/>
      <c r="I17" s="68"/>
      <c r="J17" s="3"/>
      <c r="K17" s="3"/>
      <c r="M17" s="9"/>
      <c r="N17" s="10"/>
      <c r="O17" s="10"/>
      <c r="P17" s="10"/>
      <c r="Q17" s="10"/>
      <c r="R17" s="10"/>
      <c r="S17" s="10"/>
      <c r="T17" s="10"/>
      <c r="U17" s="11"/>
      <c r="V17" s="3"/>
    </row>
    <row r="18" spans="2:22" s="4" customFormat="1" ht="24.75" customHeight="1">
      <c r="B18" s="47" t="str">
        <f>IF(OR(J8&lt;&gt;"OK",J9&lt;&gt;"OK",J10&lt;&gt;"OK",J11&lt;&gt;"OK",J12&lt;&gt;"OK",J13&lt;&gt;"OK",J14&lt;&gt;"OK",J15&lt;&gt;"OK"),"Há parcela(s) componente(s) do BDI com valor(s) diferente(s) dos admitidos pelo Acórdão TCU Plenária 2622/2013.",".")</f>
        <v>.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3"/>
    </row>
    <row r="19" spans="2:22" s="4" customFormat="1" ht="30.75" customHeight="1">
      <c r="B19" s="48" t="s">
        <v>22</v>
      </c>
      <c r="C19" s="49"/>
      <c r="D19" s="49"/>
      <c r="E19" s="49"/>
      <c r="F19" s="49"/>
      <c r="G19" s="49"/>
      <c r="H19" s="49"/>
      <c r="I19" s="49"/>
      <c r="J19" s="12"/>
      <c r="K19" s="13"/>
      <c r="M19" s="50" t="s">
        <v>23</v>
      </c>
      <c r="N19" s="51"/>
      <c r="O19" s="51"/>
      <c r="P19" s="51"/>
      <c r="Q19" s="51"/>
      <c r="R19" s="51"/>
      <c r="S19" s="51"/>
      <c r="T19" s="51"/>
      <c r="U19" s="52"/>
      <c r="V19" s="3"/>
    </row>
    <row r="20" spans="2:22" s="4" customFormat="1" ht="22.5" customHeight="1">
      <c r="B20" s="53" t="s">
        <v>24</v>
      </c>
      <c r="C20" s="54"/>
      <c r="D20" s="54"/>
      <c r="E20" s="54"/>
      <c r="F20" s="54"/>
      <c r="G20" s="55">
        <f>TRUNC(((((1+G8/100+G9/100+G10/100)*(1+G11/100)*(1+G12/100))/(1-(G13/100+G14/100+G15/100)))-1)*100,2)</f>
        <v>22.46</v>
      </c>
      <c r="H20" s="55"/>
      <c r="I20" s="56"/>
      <c r="J20" s="57" t="str">
        <f>IF(G20&lt;M20," Atenção",IF(G20&gt;S20,"Atenção","OK"))</f>
        <v>OK</v>
      </c>
      <c r="K20" s="58"/>
      <c r="M20" s="59">
        <f>CHOOSE(Plan4!$B$17,Plan4!O19,Plan4!O20,Plan4!O21,Plan4!O22,Plan4!O23,Plan4!O24)</f>
        <v>20.76</v>
      </c>
      <c r="N20" s="60"/>
      <c r="O20" s="60"/>
      <c r="P20" s="60">
        <f>CHOOSE(Plan4!$B$17,Plan4!Q19,Plan4!Q20,Plan4!Q21,Plan4!Q22,Plan4!Q23,Plan4!Q24)</f>
        <v>24.18</v>
      </c>
      <c r="Q20" s="60"/>
      <c r="R20" s="60"/>
      <c r="S20" s="60">
        <f>CHOOSE(Plan4!$B$17,Plan4!S19,Plan4!S20,Plan4!S21,Plan4!S22,Plan4!S23,Plan4!S24)</f>
        <v>26.44</v>
      </c>
      <c r="T20" s="60"/>
      <c r="U20" s="61"/>
      <c r="V20" s="3"/>
    </row>
    <row r="21" spans="2:22" s="4" customFormat="1" ht="34.5" customHeight="1">
      <c r="B21" s="47" t="str">
        <f>IF(J20&lt;&gt;"OK","O valor de BDI sem a desoneração está fora da faixa admitida no Acórdão TCU Plenária 2622/2013.",".")</f>
        <v>.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3"/>
    </row>
    <row r="22" s="14" customFormat="1" ht="12.75">
      <c r="V22" s="3"/>
    </row>
    <row r="23" s="14" customFormat="1" ht="12.75">
      <c r="V23" s="3"/>
    </row>
    <row r="24" s="14" customFormat="1" ht="12.75">
      <c r="V24" s="3"/>
    </row>
    <row r="25" s="14" customFormat="1" ht="12.75">
      <c r="V25" s="3"/>
    </row>
    <row r="26" s="14" customFormat="1" ht="12.75">
      <c r="V26" s="3"/>
    </row>
    <row r="27" s="14" customFormat="1" ht="12.75">
      <c r="V27" s="3"/>
    </row>
    <row r="28" s="14" customFormat="1" ht="12.75">
      <c r="V28" s="3"/>
    </row>
    <row r="29" s="14" customFormat="1" ht="12.75">
      <c r="V29" s="3"/>
    </row>
    <row r="30" s="14" customFormat="1" ht="12.75" customHeight="1">
      <c r="V30" s="3"/>
    </row>
    <row r="31" s="14" customFormat="1" ht="12.75">
      <c r="V31" s="3"/>
    </row>
    <row r="32" s="14" customFormat="1" ht="12.75">
      <c r="V32" s="3"/>
    </row>
    <row r="33" s="14" customFormat="1" ht="12.75">
      <c r="V33" s="3"/>
    </row>
    <row r="34" s="14" customFormat="1" ht="12.75">
      <c r="V34" s="3"/>
    </row>
    <row r="35" s="14" customFormat="1" ht="12.75">
      <c r="V35" s="3"/>
    </row>
    <row r="36" s="14" customFormat="1" ht="12.75">
      <c r="V36" s="3"/>
    </row>
    <row r="37" s="14" customFormat="1" ht="12.75">
      <c r="V37" s="3"/>
    </row>
    <row r="38" s="14" customFormat="1" ht="12.75">
      <c r="V38" s="3"/>
    </row>
    <row r="39" s="14" customFormat="1" ht="12.75">
      <c r="V39" s="3"/>
    </row>
    <row r="40" s="14" customFormat="1" ht="12.75">
      <c r="V40" s="3"/>
    </row>
    <row r="41" s="14" customFormat="1" ht="12.75">
      <c r="V41" s="3"/>
    </row>
    <row r="42" s="14" customFormat="1" ht="12.75">
      <c r="V42" s="3"/>
    </row>
    <row r="43" s="14" customFormat="1" ht="12.75">
      <c r="V43" s="3"/>
    </row>
    <row r="44" s="14" customFormat="1" ht="12.75">
      <c r="V44" s="3"/>
    </row>
    <row r="45" s="14" customFormat="1" ht="12.75">
      <c r="V45" s="3"/>
    </row>
    <row r="46" s="14" customFormat="1" ht="12.75">
      <c r="V46" s="3"/>
    </row>
    <row r="47" s="14" customFormat="1" ht="12.75">
      <c r="V47" s="3"/>
    </row>
    <row r="48" s="14" customFormat="1" ht="12.75">
      <c r="V48" s="3"/>
    </row>
    <row r="49" s="14" customFormat="1" ht="12.75">
      <c r="V49" s="3"/>
    </row>
    <row r="50" s="14" customFormat="1" ht="12.75">
      <c r="V50" s="3"/>
    </row>
    <row r="51" s="14" customFormat="1" ht="12.75">
      <c r="V51" s="3"/>
    </row>
    <row r="52" s="14" customFormat="1" ht="12.75">
      <c r="V52" s="3"/>
    </row>
    <row r="53" s="14" customFormat="1" ht="12.75">
      <c r="V53" s="3"/>
    </row>
    <row r="54" s="14" customFormat="1" ht="12.75">
      <c r="V54" s="3"/>
    </row>
    <row r="55" s="14" customFormat="1" ht="12.75">
      <c r="V55" s="3"/>
    </row>
    <row r="56" s="14" customFormat="1" ht="12.75">
      <c r="V56" s="3"/>
    </row>
    <row r="57" s="14" customFormat="1" ht="12.75">
      <c r="V57" s="3"/>
    </row>
    <row r="58" s="14" customFormat="1" ht="12.75">
      <c r="V58" s="3"/>
    </row>
    <row r="59" s="14" customFormat="1" ht="12.75">
      <c r="V59" s="3"/>
    </row>
    <row r="60" s="14" customFormat="1" ht="12.75">
      <c r="V60" s="3"/>
    </row>
    <row r="61" s="14" customFormat="1" ht="12.75">
      <c r="V61" s="3"/>
    </row>
    <row r="62" s="14" customFormat="1" ht="12.75">
      <c r="V62" s="3"/>
    </row>
    <row r="63" s="14" customFormat="1" ht="12.75">
      <c r="V63" s="3"/>
    </row>
  </sheetData>
  <sheetProtection/>
  <mergeCells count="75">
    <mergeCell ref="B1:U1"/>
    <mergeCell ref="B3:F3"/>
    <mergeCell ref="B4:F4"/>
    <mergeCell ref="B5:U5"/>
    <mergeCell ref="B6:F7"/>
    <mergeCell ref="G6:I7"/>
    <mergeCell ref="M6:U6"/>
    <mergeCell ref="M7:O7"/>
    <mergeCell ref="P7:R7"/>
    <mergeCell ref="S7:U7"/>
    <mergeCell ref="B9:F9"/>
    <mergeCell ref="G9:I9"/>
    <mergeCell ref="J9:K9"/>
    <mergeCell ref="M9:O9"/>
    <mergeCell ref="B8:F8"/>
    <mergeCell ref="G8:I8"/>
    <mergeCell ref="J8:K8"/>
    <mergeCell ref="M8:O8"/>
    <mergeCell ref="P8:R8"/>
    <mergeCell ref="S8:U8"/>
    <mergeCell ref="P9:R9"/>
    <mergeCell ref="S9:U9"/>
    <mergeCell ref="P10:R10"/>
    <mergeCell ref="S10:U10"/>
    <mergeCell ref="P11:R11"/>
    <mergeCell ref="S11:U11"/>
    <mergeCell ref="B10:F10"/>
    <mergeCell ref="G10:I10"/>
    <mergeCell ref="B11:F11"/>
    <mergeCell ref="G11:I11"/>
    <mergeCell ref="J11:K11"/>
    <mergeCell ref="M11:O11"/>
    <mergeCell ref="J10:K10"/>
    <mergeCell ref="M10:O10"/>
    <mergeCell ref="B13:F13"/>
    <mergeCell ref="G13:I13"/>
    <mergeCell ref="J13:K13"/>
    <mergeCell ref="M13:O13"/>
    <mergeCell ref="B12:F12"/>
    <mergeCell ref="G12:I12"/>
    <mergeCell ref="J12:K12"/>
    <mergeCell ref="M12:O12"/>
    <mergeCell ref="P12:R12"/>
    <mergeCell ref="S12:U12"/>
    <mergeCell ref="P13:R13"/>
    <mergeCell ref="S13:U13"/>
    <mergeCell ref="P14:R14"/>
    <mergeCell ref="S14:U14"/>
    <mergeCell ref="P15:R15"/>
    <mergeCell ref="S15:U15"/>
    <mergeCell ref="B14:F14"/>
    <mergeCell ref="G14:I14"/>
    <mergeCell ref="B15:F15"/>
    <mergeCell ref="G15:I15"/>
    <mergeCell ref="J15:K15"/>
    <mergeCell ref="M15:O15"/>
    <mergeCell ref="J14:K14"/>
    <mergeCell ref="M14:O14"/>
    <mergeCell ref="S16:U16"/>
    <mergeCell ref="B17:F17"/>
    <mergeCell ref="G17:I17"/>
    <mergeCell ref="B18:U18"/>
    <mergeCell ref="B16:F16"/>
    <mergeCell ref="G16:I16"/>
    <mergeCell ref="M16:O16"/>
    <mergeCell ref="P16:R16"/>
    <mergeCell ref="B21:U21"/>
    <mergeCell ref="B19:I19"/>
    <mergeCell ref="M19:U19"/>
    <mergeCell ref="B20:F20"/>
    <mergeCell ref="G20:I20"/>
    <mergeCell ref="J20:K20"/>
    <mergeCell ref="M20:O20"/>
    <mergeCell ref="P20:R20"/>
    <mergeCell ref="S20:U20"/>
  </mergeCells>
  <conditionalFormatting sqref="G8:I15">
    <cfRule type="cellIs" priority="1" dxfId="9" operator="equal" stopIfTrue="1">
      <formula>0</formula>
    </cfRule>
  </conditionalFormatting>
  <conditionalFormatting sqref="J20:K20 J8:J15">
    <cfRule type="cellIs" priority="2" dxfId="8" operator="notEqual" stopIfTrue="1">
      <formula>"OK"</formula>
    </cfRule>
  </conditionalFormatting>
  <conditionalFormatting sqref="B5:U5">
    <cfRule type="cellIs" priority="3" dxfId="10" operator="notEqual" stopIfTrue="1">
      <formula>"."</formula>
    </cfRule>
  </conditionalFormatting>
  <conditionalFormatting sqref="B18:U18 B21:U21">
    <cfRule type="cellIs" priority="4" dxfId="11" operator="notEqual" stopIfTrue="1">
      <formula>"."</formula>
    </cfRule>
  </conditionalFormatting>
  <printOptions/>
  <pageMargins left="0.7874015748031497" right="0.3937007874015748" top="1.4566929133858268" bottom="0" header="0" footer="0"/>
  <pageSetup orientation="portrait" paperSize="9" scale="95" r:id="rId3"/>
  <ignoredErrors>
    <ignoredError sqref="B5" evalError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W51"/>
  <sheetViews>
    <sheetView zoomScalePageLayoutView="0" workbookViewId="0" topLeftCell="A1">
      <selection activeCell="B26" sqref="B26"/>
    </sheetView>
  </sheetViews>
  <sheetFormatPr defaultColWidth="9.140625" defaultRowHeight="12.75"/>
  <cols>
    <col min="2" max="2" width="50.8515625" style="0" customWidth="1"/>
  </cols>
  <sheetData>
    <row r="4" spans="3:20" ht="16.5" thickBot="1">
      <c r="C4" s="143" t="s">
        <v>25</v>
      </c>
      <c r="D4" s="143"/>
      <c r="E4" s="143"/>
      <c r="F4" s="143"/>
      <c r="G4" s="143"/>
      <c r="H4" s="143"/>
      <c r="I4" s="143" t="s">
        <v>2</v>
      </c>
      <c r="J4" s="143"/>
      <c r="K4" s="143"/>
      <c r="L4" s="143"/>
      <c r="M4" s="143"/>
      <c r="N4" s="143"/>
      <c r="O4" s="143" t="s">
        <v>26</v>
      </c>
      <c r="P4" s="143"/>
      <c r="Q4" s="143"/>
      <c r="R4" s="143"/>
      <c r="S4" s="143"/>
      <c r="T4" s="143"/>
    </row>
    <row r="5" spans="2:20" ht="32.25" thickBot="1">
      <c r="B5" s="15" t="s">
        <v>27</v>
      </c>
      <c r="C5" s="16" t="s">
        <v>28</v>
      </c>
      <c r="D5" s="17" t="s">
        <v>29</v>
      </c>
      <c r="E5" s="17" t="s">
        <v>30</v>
      </c>
      <c r="F5" s="17" t="s">
        <v>31</v>
      </c>
      <c r="G5" s="17" t="s">
        <v>32</v>
      </c>
      <c r="H5" s="18" t="s">
        <v>33</v>
      </c>
      <c r="I5" s="16" t="s">
        <v>28</v>
      </c>
      <c r="J5" s="17" t="s">
        <v>29</v>
      </c>
      <c r="K5" s="17" t="s">
        <v>30</v>
      </c>
      <c r="L5" s="17" t="s">
        <v>31</v>
      </c>
      <c r="M5" s="17" t="s">
        <v>32</v>
      </c>
      <c r="N5" s="18" t="s">
        <v>33</v>
      </c>
      <c r="O5" s="16" t="s">
        <v>28</v>
      </c>
      <c r="P5" s="17" t="s">
        <v>29</v>
      </c>
      <c r="Q5" s="17" t="s">
        <v>30</v>
      </c>
      <c r="R5" s="17" t="s">
        <v>31</v>
      </c>
      <c r="S5" s="17" t="s">
        <v>32</v>
      </c>
      <c r="T5" s="18" t="s">
        <v>33</v>
      </c>
    </row>
    <row r="6" spans="2:20" ht="12.75">
      <c r="B6" s="19" t="s">
        <v>34</v>
      </c>
      <c r="C6" s="20">
        <v>3</v>
      </c>
      <c r="D6" s="21">
        <v>3.8</v>
      </c>
      <c r="E6" s="21">
        <v>3.43</v>
      </c>
      <c r="F6" s="21">
        <v>5.29</v>
      </c>
      <c r="G6" s="21">
        <v>4</v>
      </c>
      <c r="H6" s="22">
        <v>1.5</v>
      </c>
      <c r="I6" s="20">
        <v>4</v>
      </c>
      <c r="J6" s="21">
        <v>4.01</v>
      </c>
      <c r="K6" s="21">
        <v>4.93</v>
      </c>
      <c r="L6" s="21">
        <v>5.92</v>
      </c>
      <c r="M6" s="21">
        <v>5.52</v>
      </c>
      <c r="N6" s="22">
        <v>3.45</v>
      </c>
      <c r="O6" s="20">
        <v>5.5</v>
      </c>
      <c r="P6" s="21">
        <v>4.67</v>
      </c>
      <c r="Q6" s="21">
        <v>6.71</v>
      </c>
      <c r="R6" s="21">
        <v>7.93</v>
      </c>
      <c r="S6" s="21">
        <v>7.85</v>
      </c>
      <c r="T6" s="22">
        <v>4.49</v>
      </c>
    </row>
    <row r="7" spans="2:20" ht="12.75">
      <c r="B7" s="23" t="s">
        <v>35</v>
      </c>
      <c r="C7" s="24">
        <v>0.8</v>
      </c>
      <c r="D7" s="25">
        <v>0.32</v>
      </c>
      <c r="E7" s="25">
        <v>0.28</v>
      </c>
      <c r="F7" s="25">
        <v>0.25</v>
      </c>
      <c r="G7" s="25">
        <v>0.81</v>
      </c>
      <c r="H7" s="26">
        <v>0.3</v>
      </c>
      <c r="I7" s="24">
        <v>0.8</v>
      </c>
      <c r="J7" s="25">
        <v>0.4</v>
      </c>
      <c r="K7" s="25">
        <v>0.49</v>
      </c>
      <c r="L7" s="25">
        <v>0.51</v>
      </c>
      <c r="M7" s="25">
        <v>1.22</v>
      </c>
      <c r="N7" s="26">
        <v>0.48</v>
      </c>
      <c r="O7" s="24">
        <v>1</v>
      </c>
      <c r="P7" s="25">
        <v>0.74</v>
      </c>
      <c r="Q7" s="25">
        <v>0.75</v>
      </c>
      <c r="R7" s="25">
        <v>0.56</v>
      </c>
      <c r="S7" s="25">
        <v>1.99</v>
      </c>
      <c r="T7" s="26">
        <v>0.82</v>
      </c>
    </row>
    <row r="8" spans="2:20" ht="12.75">
      <c r="B8" s="23" t="s">
        <v>36</v>
      </c>
      <c r="C8" s="24">
        <v>0.97</v>
      </c>
      <c r="D8" s="25">
        <v>0.5</v>
      </c>
      <c r="E8" s="25">
        <v>1</v>
      </c>
      <c r="F8" s="25">
        <v>1</v>
      </c>
      <c r="G8" s="25">
        <v>1.46</v>
      </c>
      <c r="H8" s="26">
        <v>0.56</v>
      </c>
      <c r="I8" s="24">
        <v>1.27</v>
      </c>
      <c r="J8" s="25">
        <v>0.56</v>
      </c>
      <c r="K8" s="25">
        <v>1.39</v>
      </c>
      <c r="L8" s="25">
        <v>1.48</v>
      </c>
      <c r="M8" s="25">
        <v>2.32</v>
      </c>
      <c r="N8" s="26">
        <v>0.85</v>
      </c>
      <c r="O8" s="24">
        <v>1.27</v>
      </c>
      <c r="P8" s="25">
        <v>0.97</v>
      </c>
      <c r="Q8" s="25">
        <v>1.74</v>
      </c>
      <c r="R8" s="25">
        <v>1.97</v>
      </c>
      <c r="S8" s="25">
        <v>3.16</v>
      </c>
      <c r="T8" s="26">
        <v>0.89</v>
      </c>
    </row>
    <row r="9" spans="2:20" ht="12.75">
      <c r="B9" s="23" t="s">
        <v>37</v>
      </c>
      <c r="C9" s="24">
        <v>0.59</v>
      </c>
      <c r="D9" s="25">
        <v>1.02</v>
      </c>
      <c r="E9" s="25">
        <v>0.94</v>
      </c>
      <c r="F9" s="25">
        <v>1.01</v>
      </c>
      <c r="G9" s="25">
        <v>0.94</v>
      </c>
      <c r="H9" s="26">
        <v>0.85</v>
      </c>
      <c r="I9" s="24">
        <v>1.23</v>
      </c>
      <c r="J9" s="25">
        <v>1.11</v>
      </c>
      <c r="K9" s="25">
        <v>0.99</v>
      </c>
      <c r="L9" s="25">
        <v>1.07</v>
      </c>
      <c r="M9" s="25">
        <v>1.02</v>
      </c>
      <c r="N9" s="26">
        <v>0.85</v>
      </c>
      <c r="O9" s="24">
        <v>1.39</v>
      </c>
      <c r="P9" s="25">
        <v>1.21</v>
      </c>
      <c r="Q9" s="25">
        <v>1.17</v>
      </c>
      <c r="R9" s="25">
        <v>1.11</v>
      </c>
      <c r="S9" s="25">
        <v>1.33</v>
      </c>
      <c r="T9" s="26">
        <v>1.11</v>
      </c>
    </row>
    <row r="10" spans="2:20" ht="13.5" thickBot="1">
      <c r="B10" s="23" t="s">
        <v>38</v>
      </c>
      <c r="C10" s="24">
        <v>6.16</v>
      </c>
      <c r="D10" s="25">
        <v>6.64</v>
      </c>
      <c r="E10" s="25">
        <v>6.74</v>
      </c>
      <c r="F10" s="25">
        <v>8</v>
      </c>
      <c r="G10" s="25">
        <v>7.14</v>
      </c>
      <c r="H10" s="26">
        <v>3.5</v>
      </c>
      <c r="I10" s="24">
        <v>7.4</v>
      </c>
      <c r="J10" s="25">
        <v>7.3</v>
      </c>
      <c r="K10" s="25">
        <v>8.04</v>
      </c>
      <c r="L10" s="25">
        <v>8.31</v>
      </c>
      <c r="M10" s="25">
        <v>8.4</v>
      </c>
      <c r="N10" s="26">
        <v>5.11</v>
      </c>
      <c r="O10" s="24">
        <v>8.96</v>
      </c>
      <c r="P10" s="25">
        <v>8.69</v>
      </c>
      <c r="Q10" s="25">
        <v>9.4</v>
      </c>
      <c r="R10" s="25">
        <v>9.51</v>
      </c>
      <c r="S10" s="25">
        <v>10.43</v>
      </c>
      <c r="T10" s="26">
        <v>6.22</v>
      </c>
    </row>
    <row r="11" spans="2:20" ht="12.75">
      <c r="B11" s="19" t="s">
        <v>39</v>
      </c>
      <c r="C11" s="24">
        <v>0.65</v>
      </c>
      <c r="D11" s="25">
        <v>0.65</v>
      </c>
      <c r="E11" s="25">
        <v>0.65</v>
      </c>
      <c r="F11" s="25">
        <v>0.65</v>
      </c>
      <c r="G11" s="25">
        <v>0.65</v>
      </c>
      <c r="H11" s="26">
        <v>0.65</v>
      </c>
      <c r="I11" s="24">
        <v>0.65</v>
      </c>
      <c r="J11" s="25">
        <v>0.65</v>
      </c>
      <c r="K11" s="25">
        <v>0.65</v>
      </c>
      <c r="L11" s="25">
        <v>0.65</v>
      </c>
      <c r="M11" s="25">
        <v>0.65</v>
      </c>
      <c r="N11" s="26">
        <v>0.65</v>
      </c>
      <c r="O11" s="24">
        <v>0.65</v>
      </c>
      <c r="P11" s="25">
        <v>0.65</v>
      </c>
      <c r="Q11" s="25">
        <v>0.65</v>
      </c>
      <c r="R11" s="25">
        <v>0.65</v>
      </c>
      <c r="S11" s="25">
        <v>0.65</v>
      </c>
      <c r="T11" s="26">
        <v>0.65</v>
      </c>
    </row>
    <row r="12" spans="2:20" ht="12.75">
      <c r="B12" s="23" t="s">
        <v>40</v>
      </c>
      <c r="C12" s="24">
        <v>3</v>
      </c>
      <c r="D12" s="25">
        <v>3</v>
      </c>
      <c r="E12" s="25">
        <v>3</v>
      </c>
      <c r="F12" s="25">
        <v>3</v>
      </c>
      <c r="G12" s="25">
        <v>3</v>
      </c>
      <c r="H12" s="26">
        <v>3</v>
      </c>
      <c r="I12" s="24">
        <v>3</v>
      </c>
      <c r="J12" s="25">
        <v>3</v>
      </c>
      <c r="K12" s="25">
        <v>3</v>
      </c>
      <c r="L12" s="25">
        <v>3</v>
      </c>
      <c r="M12" s="25">
        <v>3</v>
      </c>
      <c r="N12" s="26">
        <v>3</v>
      </c>
      <c r="O12" s="24">
        <v>3</v>
      </c>
      <c r="P12" s="25">
        <v>3</v>
      </c>
      <c r="Q12" s="25">
        <v>3</v>
      </c>
      <c r="R12" s="25">
        <v>3</v>
      </c>
      <c r="S12" s="25">
        <v>3</v>
      </c>
      <c r="T12" s="26">
        <v>3</v>
      </c>
    </row>
    <row r="13" spans="2:20" ht="12.75">
      <c r="B13" s="23" t="s">
        <v>41</v>
      </c>
      <c r="C13" s="24">
        <v>2</v>
      </c>
      <c r="D13" s="25">
        <v>2</v>
      </c>
      <c r="E13" s="25">
        <v>2</v>
      </c>
      <c r="F13" s="25">
        <v>2</v>
      </c>
      <c r="G13" s="25">
        <v>2</v>
      </c>
      <c r="H13" s="26">
        <v>2</v>
      </c>
      <c r="I13" s="24">
        <v>2</v>
      </c>
      <c r="J13" s="25">
        <v>2</v>
      </c>
      <c r="K13" s="25">
        <v>2</v>
      </c>
      <c r="L13" s="25">
        <v>2</v>
      </c>
      <c r="M13" s="25">
        <v>2</v>
      </c>
      <c r="N13" s="26">
        <v>2</v>
      </c>
      <c r="O13" s="24">
        <v>5</v>
      </c>
      <c r="P13" s="25">
        <v>5</v>
      </c>
      <c r="Q13" s="25">
        <v>5</v>
      </c>
      <c r="R13" s="25">
        <v>5</v>
      </c>
      <c r="S13" s="25">
        <v>5</v>
      </c>
      <c r="T13" s="26">
        <v>5</v>
      </c>
    </row>
    <row r="14" spans="2:20" ht="12.75">
      <c r="B14" s="23" t="s">
        <v>42</v>
      </c>
      <c r="C14" s="24">
        <v>2</v>
      </c>
      <c r="D14" s="25">
        <v>2</v>
      </c>
      <c r="E14" s="25">
        <v>2</v>
      </c>
      <c r="F14" s="25">
        <v>2</v>
      </c>
      <c r="G14" s="25">
        <v>2</v>
      </c>
      <c r="H14" s="26">
        <v>2</v>
      </c>
      <c r="I14" s="24">
        <v>2</v>
      </c>
      <c r="J14" s="25">
        <v>2</v>
      </c>
      <c r="K14" s="25">
        <v>2</v>
      </c>
      <c r="L14" s="25">
        <v>2</v>
      </c>
      <c r="M14" s="25">
        <v>2</v>
      </c>
      <c r="N14" s="26">
        <v>2</v>
      </c>
      <c r="O14" s="24">
        <v>2</v>
      </c>
      <c r="P14" s="25">
        <v>2</v>
      </c>
      <c r="Q14" s="25">
        <v>2</v>
      </c>
      <c r="R14" s="25">
        <v>2</v>
      </c>
      <c r="S14" s="25">
        <v>2</v>
      </c>
      <c r="T14" s="26">
        <v>2</v>
      </c>
    </row>
    <row r="15" spans="2:20" ht="13.5" thickBot="1">
      <c r="B15" s="27" t="s">
        <v>43</v>
      </c>
      <c r="C15" s="28">
        <f>SUM(C11:C13)</f>
        <v>5.65</v>
      </c>
      <c r="D15" s="29">
        <f>SUM(D11:D13)</f>
        <v>5.65</v>
      </c>
      <c r="E15" s="29">
        <f aca="true" t="shared" si="0" ref="E15:T15">SUM(E11:E13)</f>
        <v>5.65</v>
      </c>
      <c r="F15" s="29">
        <f t="shared" si="0"/>
        <v>5.65</v>
      </c>
      <c r="G15" s="29">
        <f t="shared" si="0"/>
        <v>5.65</v>
      </c>
      <c r="H15" s="29">
        <f t="shared" si="0"/>
        <v>5.65</v>
      </c>
      <c r="I15" s="28">
        <f t="shared" si="0"/>
        <v>5.65</v>
      </c>
      <c r="J15" s="29">
        <f t="shared" si="0"/>
        <v>5.65</v>
      </c>
      <c r="K15" s="29">
        <f t="shared" si="0"/>
        <v>5.65</v>
      </c>
      <c r="L15" s="29">
        <f t="shared" si="0"/>
        <v>5.65</v>
      </c>
      <c r="M15" s="29">
        <f t="shared" si="0"/>
        <v>5.65</v>
      </c>
      <c r="N15" s="29">
        <f t="shared" si="0"/>
        <v>5.65</v>
      </c>
      <c r="O15" s="28">
        <f t="shared" si="0"/>
        <v>8.65</v>
      </c>
      <c r="P15" s="29">
        <f t="shared" si="0"/>
        <v>8.65</v>
      </c>
      <c r="Q15" s="29">
        <f t="shared" si="0"/>
        <v>8.65</v>
      </c>
      <c r="R15" s="29">
        <f t="shared" si="0"/>
        <v>8.65</v>
      </c>
      <c r="S15" s="29">
        <f t="shared" si="0"/>
        <v>8.65</v>
      </c>
      <c r="T15" s="30">
        <f t="shared" si="0"/>
        <v>8.65</v>
      </c>
    </row>
    <row r="16" spans="2:14" ht="13.5" thickBot="1">
      <c r="B16" s="31"/>
      <c r="I16" s="31"/>
      <c r="J16" s="31"/>
      <c r="K16" s="31"/>
      <c r="L16" s="31"/>
      <c r="M16" s="31"/>
      <c r="N16" s="31"/>
    </row>
    <row r="17" ht="16.5" thickBot="1">
      <c r="B17" s="32">
        <v>3</v>
      </c>
    </row>
    <row r="18" spans="2:20" ht="16.5" thickBot="1">
      <c r="B18" s="33" t="s">
        <v>4</v>
      </c>
      <c r="C18" s="144" t="s">
        <v>44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6"/>
      <c r="O18" s="147" t="s">
        <v>45</v>
      </c>
      <c r="P18" s="148"/>
      <c r="Q18" s="148"/>
      <c r="R18" s="148"/>
      <c r="S18" s="148"/>
      <c r="T18" s="149"/>
    </row>
    <row r="19" spans="2:20" ht="12.75">
      <c r="B19" s="34">
        <v>1</v>
      </c>
      <c r="C19" s="136" t="s">
        <v>46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8"/>
      <c r="O19" s="139">
        <v>20.34</v>
      </c>
      <c r="P19" s="140"/>
      <c r="Q19" s="141">
        <v>22.12</v>
      </c>
      <c r="R19" s="141"/>
      <c r="S19" s="141">
        <v>25</v>
      </c>
      <c r="T19" s="142"/>
    </row>
    <row r="20" spans="2:20" ht="12.75">
      <c r="B20" s="35">
        <v>2</v>
      </c>
      <c r="C20" s="129" t="s">
        <v>47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1"/>
      <c r="O20" s="132">
        <v>19.6</v>
      </c>
      <c r="P20" s="133"/>
      <c r="Q20" s="134">
        <v>20.97</v>
      </c>
      <c r="R20" s="134"/>
      <c r="S20" s="134">
        <v>24.23</v>
      </c>
      <c r="T20" s="135"/>
    </row>
    <row r="21" spans="2:20" ht="12.75">
      <c r="B21" s="35">
        <v>3</v>
      </c>
      <c r="C21" s="129" t="s">
        <v>48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1"/>
      <c r="O21" s="132">
        <v>20.76</v>
      </c>
      <c r="P21" s="133"/>
      <c r="Q21" s="134">
        <v>24.18</v>
      </c>
      <c r="R21" s="134"/>
      <c r="S21" s="134">
        <v>26.44</v>
      </c>
      <c r="T21" s="135"/>
    </row>
    <row r="22" spans="2:20" ht="12.75">
      <c r="B22" s="35">
        <v>4</v>
      </c>
      <c r="C22" s="129" t="s">
        <v>49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1"/>
      <c r="O22" s="132">
        <v>24</v>
      </c>
      <c r="P22" s="133"/>
      <c r="Q22" s="134">
        <v>25.84</v>
      </c>
      <c r="R22" s="134"/>
      <c r="S22" s="134">
        <v>27.86</v>
      </c>
      <c r="T22" s="135"/>
    </row>
    <row r="23" spans="2:20" ht="12.75">
      <c r="B23" s="35">
        <v>5</v>
      </c>
      <c r="C23" s="129" t="s">
        <v>50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1"/>
      <c r="O23" s="132">
        <v>22.8</v>
      </c>
      <c r="P23" s="133"/>
      <c r="Q23" s="134">
        <v>27.48</v>
      </c>
      <c r="R23" s="134"/>
      <c r="S23" s="134">
        <v>30.95</v>
      </c>
      <c r="T23" s="135"/>
    </row>
    <row r="24" spans="2:20" ht="13.5" thickBot="1">
      <c r="B24" s="36">
        <v>6</v>
      </c>
      <c r="C24" s="122" t="s">
        <v>51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  <c r="O24" s="125">
        <v>11.1</v>
      </c>
      <c r="P24" s="126"/>
      <c r="Q24" s="127">
        <v>14.02</v>
      </c>
      <c r="R24" s="127"/>
      <c r="S24" s="127">
        <v>16.8</v>
      </c>
      <c r="T24" s="128"/>
    </row>
    <row r="25" spans="2:23" ht="13.5" thickBot="1">
      <c r="B25" s="31"/>
      <c r="I25" s="31"/>
      <c r="J25" s="31"/>
      <c r="K25" s="31"/>
      <c r="L25" s="31"/>
      <c r="M25" s="31"/>
      <c r="N25" s="31"/>
      <c r="W25" s="37" t="s">
        <v>52</v>
      </c>
    </row>
    <row r="26" ht="16.5" thickBot="1">
      <c r="B26" s="32">
        <v>2</v>
      </c>
    </row>
    <row r="27" spans="2:9" ht="16.5" thickBot="1">
      <c r="B27" s="33" t="s">
        <v>53</v>
      </c>
      <c r="C27" s="113"/>
      <c r="D27" s="114"/>
      <c r="E27" s="114"/>
      <c r="F27" s="114"/>
      <c r="G27" s="114"/>
      <c r="H27" s="114"/>
      <c r="I27" s="115"/>
    </row>
    <row r="28" spans="2:9" ht="12.75">
      <c r="B28" s="35">
        <v>1</v>
      </c>
      <c r="C28" s="116" t="s">
        <v>0</v>
      </c>
      <c r="D28" s="117"/>
      <c r="E28" s="117"/>
      <c r="F28" s="117"/>
      <c r="G28" s="117"/>
      <c r="H28" s="117"/>
      <c r="I28" s="118"/>
    </row>
    <row r="29" spans="2:9" ht="13.5" thickBot="1">
      <c r="B29" s="35">
        <v>2</v>
      </c>
      <c r="C29" s="119" t="s">
        <v>1</v>
      </c>
      <c r="D29" s="120"/>
      <c r="E29" s="120"/>
      <c r="F29" s="120"/>
      <c r="G29" s="120"/>
      <c r="H29" s="120"/>
      <c r="I29" s="121"/>
    </row>
    <row r="48" spans="3:14" ht="12.75"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3:14" ht="12.75"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3:14" ht="12.75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3:14" ht="12.75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</sheetData>
  <sheetProtection/>
  <mergeCells count="32">
    <mergeCell ref="C19:N19"/>
    <mergeCell ref="O19:P19"/>
    <mergeCell ref="Q19:R19"/>
    <mergeCell ref="S19:T19"/>
    <mergeCell ref="C4:H4"/>
    <mergeCell ref="I4:N4"/>
    <mergeCell ref="O4:T4"/>
    <mergeCell ref="C18:N18"/>
    <mergeCell ref="O18:T18"/>
    <mergeCell ref="C21:N21"/>
    <mergeCell ref="O21:P21"/>
    <mergeCell ref="Q21:R21"/>
    <mergeCell ref="S21:T21"/>
    <mergeCell ref="C20:N20"/>
    <mergeCell ref="O20:P20"/>
    <mergeCell ref="Q20:R20"/>
    <mergeCell ref="S20:T20"/>
    <mergeCell ref="S24:T24"/>
    <mergeCell ref="C23:N23"/>
    <mergeCell ref="O23:P23"/>
    <mergeCell ref="Q23:R23"/>
    <mergeCell ref="S23:T23"/>
    <mergeCell ref="C22:N22"/>
    <mergeCell ref="O22:P22"/>
    <mergeCell ref="Q22:R22"/>
    <mergeCell ref="S22:T22"/>
    <mergeCell ref="C27:I27"/>
    <mergeCell ref="C28:I28"/>
    <mergeCell ref="C29:I29"/>
    <mergeCell ref="C24:N24"/>
    <mergeCell ref="O24:P24"/>
    <mergeCell ref="Q24:R24"/>
  </mergeCells>
  <conditionalFormatting sqref="N5:N14 B24:N24 T5:T14 H5:H14">
    <cfRule type="expression" priority="1" dxfId="0" stopIfTrue="1">
      <formula>($B$1=6)</formula>
    </cfRule>
  </conditionalFormatting>
  <conditionalFormatting sqref="M5:M14 B23:N23 S5:S14 G5:G14">
    <cfRule type="expression" priority="2" dxfId="0" stopIfTrue="1">
      <formula>($B$1=5)</formula>
    </cfRule>
  </conditionalFormatting>
  <conditionalFormatting sqref="L5:L14 B22:N22 R5:R14 F5:F14">
    <cfRule type="expression" priority="3" dxfId="0" stopIfTrue="1">
      <formula>($B$1=4)</formula>
    </cfRule>
  </conditionalFormatting>
  <conditionalFormatting sqref="P15:T15 B21:N21 Q5:Q14 E5:E14 K5:K14 D15:H15 J15:N15 B29">
    <cfRule type="expression" priority="4" dxfId="0" stopIfTrue="1">
      <formula>($B$1=3)</formula>
    </cfRule>
  </conditionalFormatting>
  <conditionalFormatting sqref="J5:J14 B20:N20 P5:P14 D5:D14 B28">
    <cfRule type="expression" priority="5" dxfId="0" stopIfTrue="1">
      <formula>($B$1=2)</formula>
    </cfRule>
  </conditionalFormatting>
  <conditionalFormatting sqref="O5:O15 B19:N19 C18:N18 C5:C15 I5:I15">
    <cfRule type="expression" priority="6" dxfId="0" stopIfTrue="1">
      <formula>($B$1=1)</formula>
    </cfRule>
  </conditionalFormatting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Speggiorin</dc:creator>
  <cp:keywords/>
  <dc:description/>
  <cp:lastModifiedBy>user</cp:lastModifiedBy>
  <cp:lastPrinted>2017-07-18T13:35:19Z</cp:lastPrinted>
  <dcterms:created xsi:type="dcterms:W3CDTF">2014-06-24T16:50:41Z</dcterms:created>
  <dcterms:modified xsi:type="dcterms:W3CDTF">2019-01-10T10:58:54Z</dcterms:modified>
  <cp:category/>
  <cp:version/>
  <cp:contentType/>
  <cp:contentStatus/>
</cp:coreProperties>
</file>